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vfile01\tsredirect$\srehbein\Documents\Steffi\Alt-Prime\"/>
    </mc:Choice>
  </mc:AlternateContent>
  <bookViews>
    <workbookView xWindow="0" yWindow="0" windowWidth="28800" windowHeight="12330" activeTab="5"/>
  </bookViews>
  <sheets>
    <sheet name="Credit" sheetId="1" r:id="rId1"/>
    <sheet name="Sheet2" sheetId="2" r:id="rId2"/>
    <sheet name="Assets" sheetId="9" r:id="rId3"/>
    <sheet name="Asset Utilization" sheetId="11" r:id="rId4"/>
    <sheet name="Sheet 4" sheetId="8" state="hidden" r:id="rId5"/>
    <sheet name="Reserves" sheetId="10" r:id="rId6"/>
    <sheet name="Property" sheetId="12" state="hidden" r:id="rId7"/>
    <sheet name="Sheet1" sheetId="13" state="hidden" r:id="rId8"/>
    <sheet name="DTI" sheetId="6" state="hidden" r:id="rId9"/>
    <sheet name="Sheet4" sheetId="7"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10" l="1"/>
  <c r="I67" i="1"/>
  <c r="M4" i="10" l="1"/>
  <c r="O32" i="11" l="1"/>
  <c r="O31" i="11"/>
  <c r="O30" i="11"/>
  <c r="O29" i="11"/>
  <c r="O28" i="11"/>
  <c r="N21" i="11"/>
  <c r="L19" i="11"/>
  <c r="N19" i="11" s="1"/>
  <c r="P19" i="11" s="1"/>
  <c r="L17" i="11"/>
  <c r="N17" i="11" s="1"/>
  <c r="P17" i="11" s="1"/>
  <c r="L15" i="11"/>
  <c r="L13" i="11"/>
  <c r="N13" i="11" s="1"/>
  <c r="P13" i="11" s="1"/>
  <c r="M5" i="10"/>
  <c r="Q6" i="10" s="1"/>
  <c r="M7" i="10" s="1"/>
  <c r="G10" i="10"/>
  <c r="G11" i="10" s="1"/>
  <c r="V9" i="10" s="1"/>
  <c r="V39" i="10"/>
  <c r="K39" i="10"/>
  <c r="V38" i="10"/>
  <c r="K38" i="10"/>
  <c r="V37" i="10"/>
  <c r="K37" i="10"/>
  <c r="V36" i="10"/>
  <c r="K36" i="10"/>
  <c r="V35" i="10"/>
  <c r="K35" i="10"/>
  <c r="V34" i="10"/>
  <c r="K34" i="10"/>
  <c r="V33" i="10"/>
  <c r="K33" i="10"/>
  <c r="V32" i="10"/>
  <c r="K32" i="10"/>
  <c r="V31" i="10"/>
  <c r="K31" i="10"/>
  <c r="V30" i="10"/>
  <c r="K30" i="10"/>
  <c r="V29" i="10"/>
  <c r="K29" i="10"/>
  <c r="V28" i="10"/>
  <c r="K28" i="10"/>
  <c r="V27" i="10"/>
  <c r="K27" i="10"/>
  <c r="V26" i="10"/>
  <c r="K26" i="10"/>
  <c r="V25" i="10"/>
  <c r="K25" i="10"/>
  <c r="V24" i="10"/>
  <c r="K24" i="10"/>
  <c r="V23" i="10"/>
  <c r="K23" i="10"/>
  <c r="V22" i="10"/>
  <c r="K22" i="10"/>
  <c r="V21" i="10"/>
  <c r="K21" i="10"/>
  <c r="V20" i="10"/>
  <c r="K20" i="10"/>
  <c r="I6" i="10"/>
  <c r="I5" i="10"/>
  <c r="N15" i="11" l="1"/>
  <c r="P15" i="11" s="1"/>
  <c r="O33" i="11"/>
  <c r="O35" i="11"/>
  <c r="O36" i="11" s="1"/>
  <c r="K40" i="10"/>
  <c r="V40" i="10"/>
  <c r="I7" i="10"/>
  <c r="V6" i="10" s="1"/>
  <c r="I21" i="1"/>
  <c r="I19" i="1"/>
  <c r="I17" i="1"/>
  <c r="I4" i="1"/>
  <c r="T41" i="10" l="1"/>
  <c r="V7" i="10" s="1"/>
  <c r="G23" i="9"/>
  <c r="G22" i="9"/>
  <c r="G21" i="9"/>
  <c r="G20" i="9"/>
  <c r="G19" i="9"/>
  <c r="G18" i="9"/>
  <c r="G17" i="9"/>
  <c r="G16" i="9"/>
  <c r="G15" i="9"/>
  <c r="G14" i="9"/>
  <c r="G13" i="9"/>
  <c r="G12" i="9"/>
  <c r="G11" i="9"/>
  <c r="G10" i="9"/>
  <c r="G9" i="9"/>
  <c r="G8" i="9"/>
  <c r="G7" i="9"/>
  <c r="G6" i="9"/>
  <c r="G29" i="9" l="1"/>
  <c r="G31" i="9" l="1"/>
  <c r="I7" i="1" l="1"/>
  <c r="I11" i="1" l="1"/>
  <c r="I58" i="1"/>
  <c r="I65" i="1"/>
  <c r="I61" i="1"/>
  <c r="I69" i="1"/>
  <c r="I42" i="1" l="1"/>
  <c r="I56" i="1"/>
  <c r="I54" i="1"/>
  <c r="I47" i="1"/>
  <c r="I51" i="1"/>
  <c r="I35" i="1"/>
  <c r="I32" i="1"/>
  <c r="I30" i="1"/>
  <c r="I28" i="1"/>
  <c r="I26" i="1"/>
  <c r="I16" i="1"/>
  <c r="I10" i="1"/>
</calcChain>
</file>

<file path=xl/sharedStrings.xml><?xml version="1.0" encoding="utf-8"?>
<sst xmlns="http://schemas.openxmlformats.org/spreadsheetml/2006/main" count="358" uniqueCount="245">
  <si>
    <t>Question</t>
  </si>
  <si>
    <t>Answer</t>
  </si>
  <si>
    <t>Eligibilty</t>
  </si>
  <si>
    <t>#</t>
  </si>
  <si>
    <t>Yes</t>
  </si>
  <si>
    <t>No</t>
  </si>
  <si>
    <t>Is the borrower or ALL borrowers First Time Home Buyers?</t>
  </si>
  <si>
    <t>Borrower Type</t>
  </si>
  <si>
    <t>Credit Score</t>
  </si>
  <si>
    <t>How many borrowers are there?</t>
  </si>
  <si>
    <t xml:space="preserve"> &gt; 1</t>
  </si>
  <si>
    <t>Select One</t>
  </si>
  <si>
    <t>Tradelines</t>
  </si>
  <si>
    <t>Are applicants married?</t>
  </si>
  <si>
    <t>Does borrower(s) meet required # of tradeliens?</t>
  </si>
  <si>
    <t>Housing Payment History</t>
  </si>
  <si>
    <t>How many months ago did the borrower(s) receive a 30 day late for any of their REO properties?</t>
  </si>
  <si>
    <t>How many months ago did the borrower(s) receive a 60 day late for any of their REO properties?</t>
  </si>
  <si>
    <t>How many months ago did the borrower(s) receive a 90 day late for any of their REO properties?</t>
  </si>
  <si>
    <t>How many months ago did the borrower(s) receive a 120 day late for any of their REO properties?</t>
  </si>
  <si>
    <t>No Lates</t>
  </si>
  <si>
    <t>0-12 Months</t>
  </si>
  <si>
    <t>&gt; 12 months</t>
  </si>
  <si>
    <t>0-24 Months</t>
  </si>
  <si>
    <t>&gt; 24 months</t>
  </si>
  <si>
    <t>&gt; 24 Months</t>
  </si>
  <si>
    <t>Credit Event</t>
  </si>
  <si>
    <t>How many months from the discharge and/or dismissed date did the borrower(s) receive any of the following credit events: 1)Foreclosure, 2)Short Sale, )Deed in lieu of Foreclosure, 4) Short Payoff, 5)Bankruptcy, 6)Pre-foreclosure including Lis Pendens or Notice of Default, 7) Modification</t>
  </si>
  <si>
    <t>0-48 Months</t>
  </si>
  <si>
    <t>&gt; 48 Months</t>
  </si>
  <si>
    <t>No Credit Event</t>
  </si>
  <si>
    <t>Judgment/Tax Liens and Collections/Charge-Offs</t>
  </si>
  <si>
    <t>Will Judgment/Tax Liens remain open or closed?</t>
  </si>
  <si>
    <t>Open</t>
  </si>
  <si>
    <t>Closed</t>
  </si>
  <si>
    <t>May remain open when the following conditions are met: 1)Must be on a repayment agreement, 2)Document the most recent 6 months' payments made in a timely manner, 3) Include payment in the DTI, and 4) If the judgment or tax lien is recorded against the property, it must be subordinated</t>
  </si>
  <si>
    <t>Will Collections/Charge-Offs remain open or closed?</t>
  </si>
  <si>
    <t>Is there derogatory information?</t>
  </si>
  <si>
    <t>Disputed Accounts within the last two years</t>
  </si>
  <si>
    <t>Liabilities</t>
  </si>
  <si>
    <t>No Judgments/Tax liens</t>
  </si>
  <si>
    <t>No Collections/Charge-Offs</t>
  </si>
  <si>
    <t>Is alimony payment tax deductible?</t>
  </si>
  <si>
    <t>No Alimony Payments</t>
  </si>
  <si>
    <t>Excluding Installment Debt with less than 10 payments from DTI?</t>
  </si>
  <si>
    <t>Paying off installment debt to less than 10 months or paying off the balance to exclude the payment from the DTI?</t>
  </si>
  <si>
    <t>Student Loans - Does a payment exists on credit report?</t>
  </si>
  <si>
    <t xml:space="preserve">Revolving Debt - Is payment reflected on the credit report? </t>
  </si>
  <si>
    <t>Paying off Revolving Debt?</t>
  </si>
  <si>
    <t>Is  there business debt reflected on the credit report?</t>
  </si>
  <si>
    <t xml:space="preserve">The account payment does not need to be considered in its cash flow analysis of the applicant's individual recurring monthly debt obligation if: 1) The account in question does not have a history of delinquency, 2) The business provides acceptable evidence that the obligation was paid out of company funds (such as 6 months of canceled company checks), 3) The underwriter’s analysis of the business took payment of the obligation into consideration. The account payment does need to be considered as part of the applicant’s individual recurring monthly debt obligations if the business provides acceptable evidence of its payment of the obligation but the underwriter’s analysis of the business does not reflect a sufficient amount of business expense related to said obligation, it is reasonable to assume that the obligation has not been accounted for in the underwriter’s analysis
</t>
  </si>
  <si>
    <t>If no payment can be documented, use 5% of outstanding balance (except for a HELOC, in which case use 1%).  If no balance, no payment needs to be included.  Deduct 30 day charge accounts from available liquid assets or use 5% of the balance as a payment.</t>
  </si>
  <si>
    <t>If an applicant's spouse is a coapplicant, decrease 3 tradelines from question 4 requirements</t>
  </si>
  <si>
    <t>Remove 3 Tradelines from question 4 requirements for unmarried joint applicants who meet at least two of the following criteria: 1. Reside together for at least two years, 2)Hold at least one joint trade line, and 3) Jointly hold asset accounts may be treated as spouses for determining compliance with the trade line requirements</t>
  </si>
  <si>
    <t>Alt-Prime Full Doc DTI Calculator</t>
  </si>
  <si>
    <t>Income</t>
  </si>
  <si>
    <t>Monthly Gross Income</t>
  </si>
  <si>
    <t>Other monthly income</t>
  </si>
  <si>
    <t>Spouse's monthly income after taxes</t>
  </si>
  <si>
    <t>Monthly Rent or Mortgage</t>
  </si>
  <si>
    <t>Monthly 2nd Mortgage Payment</t>
  </si>
  <si>
    <t>Annual Homeowners Insurance</t>
  </si>
  <si>
    <t>Annual Property Taxes</t>
  </si>
  <si>
    <t>Monthly HOA fees</t>
  </si>
  <si>
    <t>Back End Ratio Expenses / Other Obligations</t>
  </si>
  <si>
    <t>Balance</t>
  </si>
  <si>
    <t>Payment</t>
  </si>
  <si>
    <t>Months Left</t>
  </si>
  <si>
    <t>Exclude</t>
  </si>
  <si>
    <t>Other</t>
  </si>
  <si>
    <t>Total Present Housing Expenses</t>
  </si>
  <si>
    <t>Frontend Debt Ratio</t>
  </si>
  <si>
    <t>Front End Ratio / Housing Costs</t>
  </si>
  <si>
    <t>Child Care</t>
  </si>
  <si>
    <t>Child Support</t>
  </si>
  <si>
    <t>Collections Judments and Liens</t>
  </si>
  <si>
    <t>Heloc</t>
  </si>
  <si>
    <t>Installment</t>
  </si>
  <si>
    <t>Lease Payments</t>
  </si>
  <si>
    <t>Mortgage</t>
  </si>
  <si>
    <t>Alimony</t>
  </si>
  <si>
    <t>Open 30 Days Charge Account</t>
  </si>
  <si>
    <t>Other Liability</t>
  </si>
  <si>
    <t>Revolving</t>
  </si>
  <si>
    <t>Separate Maintenance Expense</t>
  </si>
  <si>
    <t>Other Expense</t>
  </si>
  <si>
    <t>Taxes</t>
  </si>
  <si>
    <t>Structuring Guide</t>
  </si>
  <si>
    <t>Debts</t>
  </si>
  <si>
    <t>Student Loan w/ pymt on credit report</t>
  </si>
  <si>
    <t>Authorized User</t>
  </si>
  <si>
    <t xml:space="preserve">Business Debt </t>
  </si>
  <si>
    <t>Business Debt - When a self-employed applicant claims that a monthly obligation that appears on his or her personal credit report is being paid by the applicant’s business, the Seller must confirm that it verified the obligation was actually paid out of company funds and that this was considered in its cash flow analysis of the applicant’s business.  The account payment does not need to be considered as part of the applicant’s individual recurring monthly debt obligations if:
• The account in question does not have a history of delinquency,
• The business provides acceptable evidence that the obligation was paid out of company funds (such as 6 months of canceled company checks),
• The underwriter’s analysis of the business took payment of the obligation into consideration.  
The account payment does need to be considered as part of the applicant’s individual recurring monthly debt obligations in any of the following situations:
• If the business does not provide sufficient evidence that the obligation was paid out of company funds,
• If the business provides acceptable evidence of its payment of the obligation but the underwriter’s analysis of the business does not reflect a sufficient amount of business expense related to said obligation, it is reasonable to assume that the obligation has not been accounted for in the underwriter’s analysis, or
• If the account in question has a history of delinquency. 
To ensure that the obligation is counted only once, Seller should adjust the net income of the business by the amount of interest, taxes, or insurance expense, if any, that relates to the account in question.</t>
  </si>
  <si>
    <t>Co-Signed Loans</t>
  </si>
  <si>
    <t>Co-Signed Loans - When an applicant co-signs for a loan to enable another party (the primary obligor) to obtain credit but is not the party who is actually repaying the debt, the applicant has a contingent liability.  The liability does not need to be considered as part of the applicant’s recurring monthly debt obligations if the underwriter can verify a history of documented payments on the co-signed debt by the primary obligor of the loan and ascertain that there is not a history of delinquent payments for that debt (since this could be an indication that the co-signer might have to assume the obligation at some point in the future).
Generally, the primary obligor of the loan should have been making payments on the debt for at least 12 months.  The liability does need to be considered as part of the applicant’s recurring monthly debt obligations if: 
• The payment history by the primary obligor cannot be sufficiently documented, or 
• The primary obligor has a history of being delinquent in making payments on the debt.
For purposes of excluding a mortgage or HELOC, the co-signor may or may not be on title to the property tied to the loan in question.</t>
  </si>
  <si>
    <t>Court-Ordered Assignment of Debt</t>
  </si>
  <si>
    <t xml:space="preserve">Court-Ordered Assignment of Debt - When an applicant has outstanding debt that was assigned to another party by court order (such as under a divorce decree or separation agreement) the Liability does not need to be considered as part of the applicant’s recurring monthly debt obligation.  Verify through an executed copy of Divorce Decree and/or Settlement Agreement that the debt assigned to another party who is fully responsible for repayment of that debt. </t>
  </si>
  <si>
    <t>Installment Debt &gt; 10 Payment</t>
  </si>
  <si>
    <t>Installment Debt &lt; 10 Payment</t>
  </si>
  <si>
    <t>Installment Debt - Installment loans (i.e. car loan, student loan, etc.) must be included in the DTI/Debt Service.  Utilize the payment listed on the credit report for qualifying.  Installment debt with less than 10 months remaining may be excluded from DTI/Debt Service, as long as the applicant has the assets to make the remaining payments.  Installment debt may be paid off with proceeds from a cash out refinance.  Applicants may pay down the debt to less than 10 months to exclude the payment, the assets used must be sourced.  Applicants may also pay off the balance on an installment debt to exclude the payment from the DTI/Debt Service.  Source the funds utilized.  If no payment listed, obtain documentation of the current payment.  If the payment on an account is subject to change within 6 months (I.E. an ARM or Interest Only loan that is near adjustment) document what the new payment will be and utilize that payment in determining the DTI</t>
  </si>
  <si>
    <t xml:space="preserve">Lease Payments must be included regardless of the remaining term.  At the end of the lease term, the applicant will be faced with either a buyout of the lease (purchase of the car) or a new lease </t>
  </si>
  <si>
    <t>Revolving with no payment on credit Report</t>
  </si>
  <si>
    <t>Loans Secured by Financial Assets</t>
  </si>
  <si>
    <t>Loans Secured by Financal Assets - When an applicant uses his or her financial assets—life insurance policies, 401(k) accounts, individual retirement accounts, certificates of deposit, stocks, bonds, etc.—as security for a loan, the applicant has a contingent liability.  The underwriter is not required to include this contingent liability as part of the applicant’s recurring monthly debt obligations provided that the Seller obtains a copy of the applicable loan instrument that shows the applicant’s financial asset as collateral for the loan. If the Applicant intends to use the same asset to satisfy financial reserve requirements, Seller must reduce the value of the asset (the account balance, in most cases) by the proceeds from the secured loan and any related fees to determine whether the applicant has sufficient reserves.
Payments on loans that are secured by an applicant’s specific liquid financial assets may be excluded from the DTI/debt service calculation in those circumstances where the repayment of the loan rebuilds the financial asset and the current verified balance in the account (or value of the financial asset) is sufficient to fully payoff the loan.  Payments on loans secured by real estate or other personal property must always be included in the DTI ratio/debt service.</t>
  </si>
  <si>
    <t>Revolving with payment on credit Report</t>
  </si>
  <si>
    <t>Any outstanding judments or tax liens may remain open under the following conditions: 1) Must be on a repayment agreement, 2) Document the most recent 6 months' payments made in a timely manner, 3)Include payment in the DTI 4)if the judment or tax lien is recorded against the property, it mst be subordinate. If the conditions above are not met, the judgment or tax lien must be paid off prior to or at closing. Cash out proceeds may be utilized for this purpose</t>
  </si>
  <si>
    <t>HELOC with payment on credit report</t>
  </si>
  <si>
    <t>HELOC without payment on credit report</t>
  </si>
  <si>
    <t>30 day charge accounts</t>
  </si>
  <si>
    <t xml:space="preserve"> Deduct 30 day charge accounts from available liquid assets or use 5% of the balance as a payment.  30 day charge accounts do not need to be considered on the Alt Prime DSCR product. </t>
  </si>
  <si>
    <t>Deffered Student Loans (Deffered)</t>
  </si>
  <si>
    <t>Revolving Debt - Use actual payment on credit report, unless the applicant can document a lower payment.  If no payment can be documented, use 5% of outstanding balance (except for a HELOC, in which case use 1%).  If no balance, no payment needs to be included.  Deduct 30 day charge accounts from available liquid assets or use 5% of the balance as a payment.  30 day charge accounts do not need to be considered on the Alt Prime DSCR product.  Revolving debt may be paid off prior to or at closing to have the payment excluded from the DTI/Debt Service.  The account(s) do not need to be closed.  When the applicant pays off an account prior to closing, document the funds used for payoff.  If paid at closing on a purchase or rate and term refinance transaction, document the applicant brought the funds to closing necessary to pay off the account(s).  If on a refinance loan proceeds will be used to pay off revolving debt, the transaction will be deemed cash out.  An authorized user account may be removed via supplement, and omitted from DTI/debt service, provided there is not evidence in the file the Applicant is paying the account in question.</t>
  </si>
  <si>
    <t>Student Loans - If a payment exists on credit report, use that payment.  If deferred and no payment listed, use the lesser of 1% of the outstanding balance or document the fully amortized payment.</t>
  </si>
  <si>
    <t>Ballon Payment</t>
  </si>
  <si>
    <t>Judgments and Tax Liens</t>
  </si>
  <si>
    <t>Collections/Charge-Offs</t>
  </si>
  <si>
    <t>Open adverse credit must generally be paid off prior to or at closing, however if an individual account balance is under $250 and the aggregate of accounts outstanding is under $1,000 it may remain open.  Medical collections may remain open regardless of amount.</t>
  </si>
  <si>
    <t>Sale of Departing Residence</t>
  </si>
  <si>
    <t>If the applicant is under non-contingent contract to sell their departing residence, the DTI/debt service can be calculated excluding the prior housing expenses (PITIA) if an additional 6 months of PITIA for the home to be sold is verified.  If the applicant is not under contract to sell departing residence OR under contract to sell with mortgage contingencies not yet released, the prior home will be treated as an investment property and standard underwriting guidelines apply. The debt for the prior home will be included in DTI/debt service.</t>
  </si>
  <si>
    <t>Non-Reimbursed Employee Expenses</t>
  </si>
  <si>
    <t>Negative Rental Income</t>
  </si>
  <si>
    <t xml:space="preserve">If an Applicant provides two year’s tax returns and the tax returns disclose non-reimbursed business expenses, such as classroom supplies, uniforms, meals, gasoline, automobile insurance, and/or automobile taxes, the expenses must be taken into account.  Utilize information from the applicant’s IRS Form 1040 including all schedules (Schedule A and IRS Form 2106) and net out any automobile depreciation claimed on IRS Form 2106.  Consequently, when calculating the total debt-to-income ratio, the 24 month average for non-reimbursable expenses should be subtracted from the applicant’s stable monthly income, unless such expenses are automobile lease payments or automobile loan payments, in which case they are to be considered part of the applicant’s recurring monthly debt obligations if not already listed on the schedule of liabilities. If there is not a 24 month history of such expenses, develop an annualized monthly average for the expenses and deduct from income.  If unreimbursed employee expenses do not appear on the Applicant’s most recent year’s tax returns, the expenses do not need to be taken into account. </t>
  </si>
  <si>
    <t>%</t>
  </si>
  <si>
    <t>Alimony Payments (Negative)</t>
  </si>
  <si>
    <t xml:space="preserve">If payments are tax deductible to the payor.  </t>
  </si>
  <si>
    <t xml:space="preserve">If payments are not tax deductible to the payor.  </t>
  </si>
  <si>
    <t xml:space="preserve">May be removed, provided there is not evidence in the file the Applicant is paying the account in question.  </t>
  </si>
  <si>
    <t>Payments, such as a student loan or balloon payment note scheduled to begin or come due w/in 12 months of the mortgage loan closing, must be included as anticipated monthly obligations during the underwriting analysis.  Balloon payment notes that come due w/in one year of loan closing must be considered in the underwriting analysis be verifying sufficient liquid assets available to the Applicant to cover the amount due, in addition to all other req.</t>
  </si>
  <si>
    <t>Primary</t>
  </si>
  <si>
    <t>Second</t>
  </si>
  <si>
    <t>Investment</t>
  </si>
  <si>
    <t>Please complete white fields</t>
  </si>
  <si>
    <t>Assets</t>
  </si>
  <si>
    <t>Can be used for reserves</t>
  </si>
  <si>
    <t>Percentage Allowed</t>
  </si>
  <si>
    <t>Usable Amount for Reserves</t>
  </si>
  <si>
    <t>Loan Details</t>
  </si>
  <si>
    <t>Complete this section</t>
  </si>
  <si>
    <t># of Reserves</t>
  </si>
  <si>
    <t>Annuities (Cash Surrender Value)</t>
  </si>
  <si>
    <t>Loan Amount</t>
  </si>
  <si>
    <t>Borrowed Funds Secured by an Asset</t>
  </si>
  <si>
    <t>Subject Property Occupancy</t>
  </si>
  <si>
    <t>Business Assets (Borrowers &amp; of Ownership)</t>
  </si>
  <si>
    <t>Cash-Out</t>
  </si>
  <si>
    <t>Checking/Savings Account</t>
  </si>
  <si>
    <t>Custodial Accounts for Children or Others</t>
  </si>
  <si>
    <t>ADDITIONAL RESERVES FOR INVESTMENT REO PROPERTIES REPORTED ON TAX RETURNS</t>
  </si>
  <si>
    <t>ADDITIONAL RESERVES FOR 2ND HOMES AND INVESTMENT PROPERTIES NOT REPORTED ON TAX RETURNS</t>
  </si>
  <si>
    <t>Depository Accounts</t>
  </si>
  <si>
    <t>Foreign Assets</t>
  </si>
  <si>
    <t>Life Insurance (Cash Value)</t>
  </si>
  <si>
    <t>For purposes of determining PITIA on non-subject rental properties owned, 1/12th of expenses claimed on the 1040’s may be utilized to calculate the “TIA” of the “PITIA”</t>
  </si>
  <si>
    <t>For 2nd homes and investment properties not reported on tax returns (owned less than 12 months), provide 2 months PITIA for each property owned.</t>
  </si>
  <si>
    <t>Net Proceeds from sale of Real Estate</t>
  </si>
  <si>
    <t>Proceeds from the Pending Sale of Real Estate</t>
  </si>
  <si>
    <t>Property Street</t>
  </si>
  <si>
    <t>P&amp;I Payment</t>
  </si>
  <si>
    <t>TIA Exp Reporting on Tax Returns</t>
  </si>
  <si>
    <t>Reserve Requirement</t>
  </si>
  <si>
    <t>PROPERTY STREET</t>
  </si>
  <si>
    <t>HOI</t>
  </si>
  <si>
    <t>HOA</t>
  </si>
  <si>
    <t>Repayment of a loan</t>
  </si>
  <si>
    <t>Sale of Personal Assets</t>
  </si>
  <si>
    <t>Stock Options - If Exercisable</t>
  </si>
  <si>
    <t>Stocks, Bonds, &amp; Mutual Funds</t>
  </si>
  <si>
    <t>Trust Accounts</t>
  </si>
  <si>
    <t>Earnest Money/Cash Deposit on Sales Contract</t>
  </si>
  <si>
    <t>Gift Funds</t>
  </si>
  <si>
    <t>Gift of Equity</t>
  </si>
  <si>
    <t>Interested Party Contributions</t>
  </si>
  <si>
    <t>Non-Borrowing Titleholders</t>
  </si>
  <si>
    <t>Total Available Funds for Reserves</t>
  </si>
  <si>
    <t>Rate</t>
  </si>
  <si>
    <t>Term</t>
  </si>
  <si>
    <t>Total PITIA</t>
  </si>
  <si>
    <t>PITIA x # of mo. Reserves</t>
  </si>
  <si>
    <t>Additional Reserves from REO properties</t>
  </si>
  <si>
    <t>Total Required Reserves</t>
  </si>
  <si>
    <t>Are Total Required &gt; Total Available Funds for Reserves</t>
  </si>
  <si>
    <t>NOTES</t>
  </si>
  <si>
    <t>DISCLAIMER</t>
  </si>
  <si>
    <t>Total Additional Required Reserves from all REO Properties</t>
  </si>
  <si>
    <t>The information provided by this calculator is for illustrative purposes only, and accuracy is not guaranteed. All income information are projections only and provided for comparison purposes only. This calculator does not have the ability to pre-qualify submissions for any loan program. No results provided constitute a credit decision or an offer for the extension of credit. Actual determination of income requires independent verification. Qualification for loan programs requires specific borrower and property information, &amp; other information which is not gathered by this calculator.</t>
  </si>
  <si>
    <t>Balance after DP, CC &amp; if paying off  debt to lower DTI</t>
  </si>
  <si>
    <t>6 Months PITIA from departing residence if excluding DTI</t>
  </si>
  <si>
    <t>Departing Residence (if excluding payment from DTI)</t>
  </si>
  <si>
    <t>PITIA</t>
  </si>
  <si>
    <t>Vested Life Insurance (Cash Value)</t>
  </si>
  <si>
    <t>Stocks, Bonds &amp; Mutual Funds</t>
  </si>
  <si>
    <t>% Allowed</t>
  </si>
  <si>
    <t>Useable Amount</t>
  </si>
  <si>
    <t>Total Allowable Assets</t>
  </si>
  <si>
    <t>Total Residual Assets</t>
  </si>
  <si>
    <t>Monthly Income (Residual Assets/180)</t>
  </si>
  <si>
    <t>Applicants with accumulated liquid assets who do not wish to set up asset distributions may be qualified by utilizing their assets divided by a 15 year (180 month) term.</t>
  </si>
  <si>
    <t>Less Assets used for Reserves</t>
  </si>
  <si>
    <t>Total Required Reserves for NOO Properties Reported on Tax Returns</t>
  </si>
  <si>
    <t>Total  Required Reserves for properties not reported on tax returns</t>
  </si>
  <si>
    <t xml:space="preserve">   </t>
  </si>
  <si>
    <t>Eligible with one of the following: 1) 0x30x12 Rental History or 2) If living rent free, max 75% LTV, min 700 FICO, primary residence only</t>
  </si>
  <si>
    <t>Retirement Age &lt; 59 1/2</t>
  </si>
  <si>
    <t>Retirement Accounts (Age &gt; 59 1/2 +)</t>
  </si>
  <si>
    <t>Retirement Accounts (Age &lt; 59 1/2)</t>
  </si>
  <si>
    <t>Alt-Prime Full Doc Reserve Worksheet</t>
  </si>
  <si>
    <t>If excluding installment debt(s) w/ &lt; 10 Pymts. from DTI</t>
  </si>
  <si>
    <t>Months of reserves required from subject property</t>
  </si>
  <si>
    <t>Distribution Amount</t>
  </si>
  <si>
    <t>Ending Balance</t>
  </si>
  <si>
    <t>Qualified Assets</t>
  </si>
  <si>
    <t>Is Distribution Amount less than Max Distribution Amount?</t>
  </si>
  <si>
    <t>Divided by 84 Mo. (Max Distribution Amount</t>
  </si>
  <si>
    <t>Total Distribution Income (Supplement this income with full doc income</t>
  </si>
  <si>
    <t xml:space="preserve"> Asset Utilization (Assets with distribution set-up)</t>
  </si>
  <si>
    <t>Passive Asset Utilization (Assets with distribution not set-up)</t>
  </si>
  <si>
    <t>Balance after DP, CC &amp; if paying off debt to lower DTI</t>
  </si>
  <si>
    <t xml:space="preserve">               Alt-Prime Full Doc Credit Checklist</t>
  </si>
  <si>
    <t xml:space="preserve">                       Alt-Prime Full Doc Assets Wrkst</t>
  </si>
  <si>
    <t xml:space="preserve">              Alt-Prime Asset Utilization Worksheets</t>
  </si>
  <si>
    <t>Property Requirements</t>
  </si>
  <si>
    <t>Transaction</t>
  </si>
  <si>
    <t>Loan Number</t>
  </si>
  <si>
    <t>Borrower LN</t>
  </si>
  <si>
    <t>UW</t>
  </si>
  <si>
    <t>Smith</t>
  </si>
  <si>
    <t>Purchase</t>
  </si>
  <si>
    <t>Rate &amp; Term</t>
  </si>
  <si>
    <t>&gt; 12 Months</t>
  </si>
  <si>
    <t>&lt; 12 Months</t>
  </si>
  <si>
    <t>The collateral value is based upon the lesser of the sales price (minus concessions or excess contributions) or the appraised value</t>
  </si>
  <si>
    <t>Use the appraised value</t>
  </si>
  <si>
    <r>
      <t xml:space="preserve">rate and term refinances may </t>
    </r>
    <r>
      <rPr>
        <sz val="11"/>
        <color theme="1"/>
        <rFont val="Calibri"/>
        <family val="2"/>
        <scheme val="minor"/>
      </rPr>
      <t>use the lesser of the purchase price at time of acquisition plus the documented cost of improvements since purchase or the current appraised value</t>
    </r>
  </si>
  <si>
    <t>On properties owned less than 12 months prior to the mortgage loan application, cash out refinances must use the lower of the purchase price or current appraised value.</t>
  </si>
  <si>
    <t>When was the property acquired?</t>
  </si>
  <si>
    <t>Appraisal Review Requirements</t>
  </si>
  <si>
    <t>Determining Collateral Value</t>
  </si>
  <si>
    <t>Personal Checking, Savings, &amp; Money Market</t>
  </si>
  <si>
    <t>Non-Retirement and Retirement assets may be set up for regular distribution payments and used as qualifying income. Regular distributions must be set up and one month's distribution received prior to closing. Must have a minimum of 12 months ownership of the accounts to use. Any deposits &gt;10% of the face value of the account as of the most recent statement must be sourced and documented. Gift funds or other unacceptable deposits will be deducted from the total assets available. Asset accounts utilized to derive income(distributions) cannot be used for reserves or down payment, nor may income generated from the accounts (i.e. interest, dividends, capital gains) be used for qualifying in addition to distributions).</t>
  </si>
  <si>
    <r>
      <t xml:space="preserve">Does </t>
    </r>
    <r>
      <rPr>
        <b/>
        <u/>
        <sz val="11"/>
        <rFont val="Calibri"/>
        <family val="2"/>
        <scheme val="minor"/>
      </rPr>
      <t>each required</t>
    </r>
    <r>
      <rPr>
        <b/>
        <sz val="11"/>
        <rFont val="Calibri"/>
        <family val="2"/>
        <scheme val="minor"/>
      </rPr>
      <t>(spouse not required) applicant have a credit history covering 24 months?</t>
    </r>
  </si>
  <si>
    <r>
      <t xml:space="preserve">Does </t>
    </r>
    <r>
      <rPr>
        <b/>
        <u/>
        <sz val="11"/>
        <rFont val="Calibri"/>
        <family val="2"/>
        <scheme val="minor"/>
      </rPr>
      <t>each required</t>
    </r>
    <r>
      <rPr>
        <b/>
        <sz val="11"/>
        <rFont val="Calibri"/>
        <family val="2"/>
        <scheme val="minor"/>
      </rPr>
      <t xml:space="preserve"> (spouse not required) applicant have at least one tradeline with activity in the last 6 months?</t>
    </r>
  </si>
  <si>
    <r>
      <t xml:space="preserve">Does </t>
    </r>
    <r>
      <rPr>
        <b/>
        <u/>
        <sz val="11"/>
        <rFont val="Calibri"/>
        <family val="2"/>
        <scheme val="minor"/>
      </rPr>
      <t>each required</t>
    </r>
    <r>
      <rPr>
        <b/>
        <sz val="11"/>
        <rFont val="Calibri"/>
        <family val="2"/>
        <scheme val="minor"/>
      </rPr>
      <t xml:space="preserve"> (spouse not required) applicant have at least one trade line seasoned for 24 months? Note: The same tradeline may be used to cover both the 24 month history and activity within the last 6 months.</t>
    </r>
  </si>
  <si>
    <t>No Student Loans</t>
  </si>
  <si>
    <t>6 Months PITIA from Departing Residence</t>
  </si>
  <si>
    <r>
      <t xml:space="preserve">Retirement  Age </t>
    </r>
    <r>
      <rPr>
        <b/>
        <u/>
        <sz val="11"/>
        <rFont val="Calibri"/>
        <family val="2"/>
        <scheme val="minor"/>
      </rPr>
      <t>&gt;</t>
    </r>
    <r>
      <rPr>
        <b/>
        <sz val="11"/>
        <rFont val="Calibri"/>
        <family val="2"/>
        <scheme val="minor"/>
      </rPr>
      <t xml:space="preserve"> 59 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</si>
</sst>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0.000%"/>
  </numFmts>
  <fonts count="26"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1"/>
      <color theme="0" tint="-4.9989318521683403E-2"/>
      <name val="Calibri"/>
      <family val="2"/>
      <scheme val="minor"/>
    </font>
    <font>
      <b/>
      <sz val="14"/>
      <color theme="0"/>
      <name val="Calibri"/>
      <family val="2"/>
      <scheme val="minor"/>
    </font>
    <font>
      <sz val="18"/>
      <color theme="1"/>
      <name val="Calibri"/>
      <family val="2"/>
      <scheme val="minor"/>
    </font>
    <font>
      <b/>
      <sz val="12"/>
      <color theme="0"/>
      <name val="Calibri"/>
      <family val="2"/>
      <scheme val="minor"/>
    </font>
    <font>
      <sz val="12"/>
      <color theme="1"/>
      <name val="Calibri"/>
      <family val="2"/>
      <scheme val="minor"/>
    </font>
    <font>
      <sz val="10.5"/>
      <color theme="1"/>
      <name val="Calibri"/>
      <family val="2"/>
      <scheme val="minor"/>
    </font>
    <font>
      <b/>
      <sz val="11"/>
      <color rgb="FF368830"/>
      <name val="Calibri"/>
      <family val="2"/>
      <scheme val="minor"/>
    </font>
    <font>
      <sz val="11"/>
      <color rgb="FF368830"/>
      <name val="Calibri"/>
      <family val="2"/>
      <scheme val="minor"/>
    </font>
    <font>
      <b/>
      <sz val="10.5"/>
      <color rgb="FF368830"/>
      <name val="Calibri"/>
      <family val="2"/>
      <scheme val="minor"/>
    </font>
    <font>
      <b/>
      <sz val="14"/>
      <color theme="1"/>
      <name val="Calibri"/>
      <family val="2"/>
      <scheme val="minor"/>
    </font>
    <font>
      <b/>
      <sz val="15"/>
      <color theme="0"/>
      <name val="Calibri"/>
      <family val="2"/>
      <scheme val="minor"/>
    </font>
    <font>
      <b/>
      <sz val="14"/>
      <color rgb="FF368830"/>
      <name val="Calibri"/>
      <family val="2"/>
      <scheme val="minor"/>
    </font>
    <font>
      <b/>
      <sz val="24"/>
      <color theme="0" tint="-4.9989318521683403E-2"/>
      <name val="Calibri"/>
      <family val="2"/>
      <scheme val="minor"/>
    </font>
    <font>
      <b/>
      <sz val="24"/>
      <color theme="0"/>
      <name val="Calibri"/>
      <family val="2"/>
      <scheme val="minor"/>
    </font>
    <font>
      <b/>
      <sz val="26"/>
      <color theme="0"/>
      <name val="Calibri"/>
      <family val="2"/>
      <scheme val="minor"/>
    </font>
    <font>
      <u/>
      <sz val="11"/>
      <color rgb="FF008080"/>
      <name val="Calibri"/>
      <family val="2"/>
      <scheme val="minor"/>
    </font>
    <font>
      <b/>
      <sz val="11"/>
      <name val="Calibri"/>
      <family val="2"/>
      <scheme val="minor"/>
    </font>
    <font>
      <b/>
      <u/>
      <sz val="11"/>
      <name val="Calibri"/>
      <family val="2"/>
      <scheme val="minor"/>
    </font>
    <font>
      <b/>
      <sz val="12"/>
      <name val="Calibri"/>
      <family val="2"/>
      <scheme val="minor"/>
    </font>
    <font>
      <b/>
      <sz val="14"/>
      <name val="Calibri"/>
      <family val="2"/>
      <scheme val="minor"/>
    </font>
    <font>
      <b/>
      <sz val="1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BD202F"/>
        <bgColor indexed="64"/>
      </patternFill>
    </fill>
    <fill>
      <patternFill patternType="solid">
        <fgColor theme="0"/>
        <bgColor indexed="64"/>
      </patternFill>
    </fill>
    <fill>
      <patternFill patternType="solid">
        <fgColor theme="0" tint="-4.9989318521683403E-2"/>
        <bgColor indexed="64"/>
      </patternFill>
    </fill>
    <fill>
      <patternFill patternType="solid">
        <fgColor rgb="FFC1E9C5"/>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indexed="64"/>
      </right>
      <top style="thin">
        <color indexed="64"/>
      </top>
      <bottom style="thin">
        <color indexed="64"/>
      </bottom>
      <diagonal/>
    </border>
    <border>
      <left style="medium">
        <color indexed="64"/>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s>
  <cellStyleXfs count="1">
    <xf numFmtId="0" fontId="0" fillId="0" borderId="0"/>
  </cellStyleXfs>
  <cellXfs count="26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Alignment="1">
      <alignment vertical="center"/>
    </xf>
    <xf numFmtId="0" fontId="0" fillId="0" borderId="0" xfId="0" applyFill="1"/>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Border="1"/>
    <xf numFmtId="0" fontId="8" fillId="0" borderId="0" xfId="0" applyFont="1" applyFill="1" applyBorder="1" applyAlignment="1">
      <alignment horizontal="center"/>
    </xf>
    <xf numFmtId="6" fontId="0" fillId="0" borderId="0" xfId="0" applyNumberFormat="1" applyFill="1" applyBorder="1" applyAlignment="1">
      <alignment horizontal="center"/>
    </xf>
    <xf numFmtId="0" fontId="1" fillId="0" borderId="0" xfId="0" applyFont="1" applyFill="1" applyBorder="1" applyAlignment="1">
      <alignment horizontal="center" vertical="center"/>
    </xf>
    <xf numFmtId="6" fontId="2" fillId="0" borderId="0" xfId="0" applyNumberFormat="1" applyFont="1" applyFill="1" applyBorder="1" applyAlignment="1">
      <alignment horizontal="center" vertical="center"/>
    </xf>
    <xf numFmtId="6" fontId="0" fillId="0" borderId="0" xfId="0" applyNumberFormat="1"/>
    <xf numFmtId="0" fontId="20" fillId="0" borderId="0" xfId="0" applyFont="1"/>
    <xf numFmtId="0" fontId="0" fillId="3" borderId="7" xfId="0" applyFill="1" applyBorder="1" applyAlignment="1" applyProtection="1">
      <alignment horizontal="center"/>
      <protection hidden="1"/>
    </xf>
    <xf numFmtId="0" fontId="0" fillId="3" borderId="1" xfId="0" applyFill="1" applyBorder="1" applyAlignment="1" applyProtection="1">
      <alignment horizontal="center"/>
      <protection hidden="1"/>
    </xf>
    <xf numFmtId="9" fontId="0" fillId="3" borderId="7" xfId="0" applyNumberFormat="1" applyFill="1" applyBorder="1" applyAlignment="1" applyProtection="1">
      <alignment horizontal="center"/>
      <protection hidden="1"/>
    </xf>
    <xf numFmtId="9" fontId="0" fillId="3" borderId="1" xfId="0" applyNumberFormat="1" applyFill="1" applyBorder="1" applyAlignment="1" applyProtection="1">
      <alignment horizontal="center"/>
      <protection hidden="1"/>
    </xf>
    <xf numFmtId="6" fontId="0" fillId="3" borderId="8" xfId="0" applyNumberFormat="1" applyFill="1" applyBorder="1" applyAlignment="1" applyProtection="1">
      <alignment horizontal="center"/>
      <protection hidden="1"/>
    </xf>
    <xf numFmtId="6" fontId="0" fillId="3" borderId="13" xfId="0" applyNumberFormat="1" applyFill="1" applyBorder="1" applyAlignment="1" applyProtection="1">
      <alignment horizontal="center"/>
      <protection hidden="1"/>
    </xf>
    <xf numFmtId="0" fontId="0" fillId="3" borderId="13" xfId="0" applyFill="1" applyBorder="1" applyAlignment="1" applyProtection="1">
      <alignment horizontal="center"/>
      <protection hidden="1"/>
    </xf>
    <xf numFmtId="6" fontId="0" fillId="0" borderId="13" xfId="0" applyNumberFormat="1" applyFill="1" applyBorder="1" applyProtection="1">
      <protection hidden="1"/>
    </xf>
    <xf numFmtId="0" fontId="0" fillId="0" borderId="27" xfId="0" applyBorder="1" applyProtection="1">
      <protection hidden="1"/>
    </xf>
    <xf numFmtId="6" fontId="0" fillId="0" borderId="7" xfId="0" applyNumberFormat="1" applyBorder="1" applyAlignment="1" applyProtection="1">
      <alignment horizontal="center"/>
      <protection locked="0"/>
    </xf>
    <xf numFmtId="6" fontId="0" fillId="0" borderId="1" xfId="0" applyNumberFormat="1" applyBorder="1" applyAlignment="1" applyProtection="1">
      <alignment horizontal="center"/>
      <protection locked="0"/>
    </xf>
    <xf numFmtId="9" fontId="0" fillId="0" borderId="1" xfId="0" applyNumberFormat="1" applyFill="1" applyBorder="1" applyAlignment="1" applyProtection="1">
      <alignment horizontal="center"/>
      <protection locked="0"/>
    </xf>
    <xf numFmtId="6" fontId="0" fillId="0" borderId="13" xfId="0" applyNumberFormat="1" applyFill="1" applyBorder="1" applyAlignment="1" applyProtection="1">
      <alignment horizontal="center"/>
      <protection locked="0"/>
    </xf>
    <xf numFmtId="6" fontId="0" fillId="0" borderId="13" xfId="0" applyNumberFormat="1" applyBorder="1" applyProtection="1">
      <protection locked="0"/>
    </xf>
    <xf numFmtId="6" fontId="0" fillId="0" borderId="1" xfId="0" applyNumberFormat="1" applyBorder="1" applyProtection="1">
      <protection locked="0"/>
    </xf>
    <xf numFmtId="0" fontId="6"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top"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24" xfId="0" applyBorder="1" applyAlignment="1">
      <alignment horizontal="center" vertical="center"/>
    </xf>
    <xf numFmtId="0" fontId="0" fillId="0" borderId="7" xfId="0" applyBorder="1" applyAlignment="1">
      <alignment horizontal="center" vertical="center"/>
    </xf>
    <xf numFmtId="0" fontId="19" fillId="2" borderId="5" xfId="0" applyFont="1" applyFill="1" applyBorder="1" applyAlignment="1">
      <alignment horizontal="center" vertical="center"/>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0" xfId="0" applyAlignment="1">
      <alignment horizontal="left" vertical="top" wrapText="1"/>
    </xf>
    <xf numFmtId="0" fontId="19" fillId="2" borderId="20" xfId="0" applyFont="1" applyFill="1" applyBorder="1" applyAlignment="1" applyProtection="1">
      <alignment horizontal="center" vertical="center"/>
      <protection hidden="1"/>
    </xf>
    <xf numFmtId="0" fontId="19" fillId="2" borderId="21" xfId="0" applyFont="1" applyFill="1" applyBorder="1" applyAlignment="1" applyProtection="1">
      <alignment horizontal="center" vertical="center"/>
      <protection hidden="1"/>
    </xf>
    <xf numFmtId="0" fontId="19" fillId="2" borderId="22" xfId="0" applyFont="1" applyFill="1" applyBorder="1" applyAlignment="1" applyProtection="1">
      <alignment horizontal="center" vertical="center"/>
      <protection hidden="1"/>
    </xf>
    <xf numFmtId="0" fontId="6" fillId="2" borderId="9" xfId="0" applyFont="1" applyFill="1" applyBorder="1" applyAlignment="1" applyProtection="1">
      <alignment horizontal="left"/>
      <protection hidden="1"/>
    </xf>
    <xf numFmtId="0" fontId="6" fillId="2" borderId="10" xfId="0" applyFont="1" applyFill="1" applyBorder="1" applyAlignment="1" applyProtection="1">
      <alignment horizontal="left"/>
      <protection hidden="1"/>
    </xf>
    <xf numFmtId="0" fontId="6" fillId="2" borderId="11" xfId="0" applyFont="1" applyFill="1" applyBorder="1" applyAlignment="1" applyProtection="1">
      <alignment horizontal="left"/>
      <protection hidden="1"/>
    </xf>
    <xf numFmtId="0" fontId="0" fillId="0" borderId="12" xfId="0" applyBorder="1" applyAlignment="1" applyProtection="1">
      <alignment horizontal="left"/>
      <protection locked="0"/>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0" fontId="6" fillId="2" borderId="12" xfId="0" applyFont="1" applyFill="1" applyBorder="1" applyAlignment="1" applyProtection="1">
      <alignment horizontal="left"/>
      <protection hidden="1"/>
    </xf>
    <xf numFmtId="0" fontId="6" fillId="2" borderId="1" xfId="0" applyFont="1" applyFill="1" applyBorder="1" applyAlignment="1" applyProtection="1">
      <alignment horizontal="left"/>
      <protection hidden="1"/>
    </xf>
    <xf numFmtId="0" fontId="6" fillId="2" borderId="13" xfId="0" applyFont="1" applyFill="1" applyBorder="1" applyAlignment="1" applyProtection="1">
      <alignment horizontal="left"/>
      <protection hidden="1"/>
    </xf>
    <xf numFmtId="0" fontId="0" fillId="3" borderId="24" xfId="0" applyFill="1" applyBorder="1" applyAlignment="1" applyProtection="1">
      <alignment horizontal="center"/>
      <protection hidden="1"/>
    </xf>
    <xf numFmtId="0" fontId="0" fillId="3" borderId="25"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10" fillId="6" borderId="20" xfId="0" applyFont="1" applyFill="1" applyBorder="1" applyAlignment="1" applyProtection="1">
      <alignment horizontal="left" vertical="center" wrapText="1"/>
      <protection hidden="1"/>
    </xf>
    <xf numFmtId="0" fontId="10" fillId="6" borderId="21" xfId="0" applyFont="1" applyFill="1" applyBorder="1" applyAlignment="1" applyProtection="1">
      <alignment horizontal="left" vertical="center" wrapText="1"/>
      <protection hidden="1"/>
    </xf>
    <xf numFmtId="0" fontId="10" fillId="6" borderId="22" xfId="0" applyFont="1" applyFill="1" applyBorder="1" applyAlignment="1" applyProtection="1">
      <alignment horizontal="left" vertical="center" wrapText="1"/>
      <protection hidden="1"/>
    </xf>
    <xf numFmtId="0" fontId="10" fillId="6" borderId="6" xfId="0" applyFont="1" applyFill="1" applyBorder="1" applyAlignment="1" applyProtection="1">
      <alignment horizontal="left" vertical="center" wrapText="1"/>
      <protection hidden="1"/>
    </xf>
    <xf numFmtId="0" fontId="10" fillId="6" borderId="0" xfId="0" applyFont="1" applyFill="1" applyBorder="1" applyAlignment="1" applyProtection="1">
      <alignment horizontal="left" vertical="center" wrapText="1"/>
      <protection hidden="1"/>
    </xf>
    <xf numFmtId="0" fontId="10" fillId="6" borderId="23" xfId="0" applyFont="1" applyFill="1" applyBorder="1" applyAlignment="1" applyProtection="1">
      <alignment horizontal="left" vertical="center" wrapText="1"/>
      <protection hidden="1"/>
    </xf>
    <xf numFmtId="0" fontId="10" fillId="6" borderId="39" xfId="0" applyFont="1" applyFill="1" applyBorder="1" applyAlignment="1" applyProtection="1">
      <alignment horizontal="left" vertical="center" wrapText="1"/>
      <protection hidden="1"/>
    </xf>
    <xf numFmtId="0" fontId="10" fillId="6" borderId="40" xfId="0" applyFont="1" applyFill="1" applyBorder="1" applyAlignment="1" applyProtection="1">
      <alignment horizontal="left" vertical="center" wrapText="1"/>
      <protection hidden="1"/>
    </xf>
    <xf numFmtId="0" fontId="10" fillId="6" borderId="41" xfId="0" applyFont="1" applyFill="1" applyBorder="1" applyAlignment="1" applyProtection="1">
      <alignment horizontal="left" vertical="center" wrapText="1"/>
      <protection hidden="1"/>
    </xf>
    <xf numFmtId="8" fontId="12" fillId="7" borderId="18" xfId="0" applyNumberFormat="1" applyFont="1" applyFill="1" applyBorder="1" applyAlignment="1" applyProtection="1">
      <alignment horizontal="center"/>
      <protection hidden="1"/>
    </xf>
    <xf numFmtId="8" fontId="12" fillId="7" borderId="19" xfId="0" applyNumberFormat="1" applyFont="1" applyFill="1" applyBorder="1" applyAlignment="1" applyProtection="1">
      <alignment horizontal="center"/>
      <protection hidden="1"/>
    </xf>
    <xf numFmtId="0" fontId="11" fillId="7" borderId="17" xfId="0" applyFont="1" applyFill="1" applyBorder="1" applyAlignment="1" applyProtection="1">
      <alignment horizontal="center"/>
      <protection hidden="1"/>
    </xf>
    <xf numFmtId="0" fontId="11" fillId="7" borderId="18" xfId="0" applyFont="1" applyFill="1" applyBorder="1" applyAlignment="1" applyProtection="1">
      <alignment horizontal="center"/>
      <protection hidden="1"/>
    </xf>
    <xf numFmtId="6" fontId="0" fillId="0" borderId="1" xfId="0" applyNumberFormat="1" applyBorder="1" applyAlignment="1" applyProtection="1">
      <alignment horizontal="center"/>
      <protection locked="0"/>
    </xf>
    <xf numFmtId="6" fontId="0" fillId="0" borderId="13" xfId="0" applyNumberFormat="1" applyBorder="1" applyAlignment="1" applyProtection="1">
      <alignment horizontal="center"/>
      <protection locked="0"/>
    </xf>
    <xf numFmtId="0" fontId="6" fillId="2" borderId="20" xfId="0" applyFont="1" applyFill="1" applyBorder="1" applyAlignment="1" applyProtection="1">
      <alignment horizontal="center" vertical="center" wrapText="1"/>
      <protection hidden="1"/>
    </xf>
    <xf numFmtId="0" fontId="6" fillId="2" borderId="21" xfId="0" applyFont="1" applyFill="1" applyBorder="1" applyAlignment="1" applyProtection="1">
      <alignment horizontal="center" vertical="center" wrapText="1"/>
      <protection hidden="1"/>
    </xf>
    <xf numFmtId="0" fontId="6" fillId="2" borderId="22" xfId="0" applyFont="1" applyFill="1" applyBorder="1" applyAlignment="1" applyProtection="1">
      <alignment horizontal="center" vertical="center" wrapText="1"/>
      <protection hidden="1"/>
    </xf>
    <xf numFmtId="0" fontId="17" fillId="2" borderId="20" xfId="0" applyFont="1" applyFill="1" applyBorder="1" applyAlignment="1" applyProtection="1">
      <alignment horizontal="center" vertical="center"/>
      <protection hidden="1"/>
    </xf>
    <xf numFmtId="0" fontId="17" fillId="2" borderId="21"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1" fillId="4" borderId="18" xfId="0" applyFont="1" applyFill="1" applyBorder="1" applyAlignment="1" applyProtection="1">
      <alignment horizontal="center" vertical="center"/>
      <protection hidden="1"/>
    </xf>
    <xf numFmtId="6" fontId="2" fillId="3" borderId="18" xfId="0" applyNumberFormat="1" applyFont="1" applyFill="1" applyBorder="1" applyAlignment="1" applyProtection="1">
      <alignment horizontal="center" vertical="center"/>
      <protection hidden="1"/>
    </xf>
    <xf numFmtId="6" fontId="2" fillId="3" borderId="19" xfId="0" applyNumberFormat="1" applyFont="1" applyFill="1" applyBorder="1" applyAlignment="1" applyProtection="1">
      <alignment horizontal="center" vertical="center"/>
      <protection hidden="1"/>
    </xf>
    <xf numFmtId="0" fontId="0" fillId="0" borderId="1" xfId="0" applyBorder="1" applyAlignment="1" applyProtection="1">
      <alignment horizontal="center" wrapText="1"/>
      <protection hidden="1"/>
    </xf>
    <xf numFmtId="0" fontId="0" fillId="0" borderId="13" xfId="0" applyBorder="1" applyAlignment="1" applyProtection="1">
      <alignment horizontal="center" wrapText="1"/>
      <protection hidden="1"/>
    </xf>
    <xf numFmtId="6" fontId="2" fillId="5" borderId="1" xfId="0" applyNumberFormat="1" applyFont="1" applyFill="1" applyBorder="1" applyAlignment="1" applyProtection="1">
      <alignment horizontal="center"/>
      <protection locked="0"/>
    </xf>
    <xf numFmtId="6" fontId="16" fillId="7" borderId="37" xfId="0" applyNumberFormat="1" applyFont="1" applyFill="1" applyBorder="1" applyAlignment="1" applyProtection="1">
      <alignment horizontal="center" vertical="center"/>
      <protection hidden="1"/>
    </xf>
    <xf numFmtId="6" fontId="16" fillId="7" borderId="35" xfId="0" applyNumberFormat="1" applyFont="1" applyFill="1" applyBorder="1" applyAlignment="1" applyProtection="1">
      <alignment horizontal="center" vertical="center"/>
      <protection hidden="1"/>
    </xf>
    <xf numFmtId="6" fontId="16" fillId="7" borderId="38" xfId="0" applyNumberFormat="1" applyFont="1" applyFill="1" applyBorder="1" applyAlignment="1" applyProtection="1">
      <alignment horizontal="center" vertical="center"/>
      <protection hidden="1"/>
    </xf>
    <xf numFmtId="0" fontId="6" fillId="2" borderId="20" xfId="0" applyFont="1" applyFill="1" applyBorder="1" applyAlignment="1" applyProtection="1">
      <alignment horizontal="center"/>
      <protection hidden="1"/>
    </xf>
    <xf numFmtId="0" fontId="6" fillId="2" borderId="21" xfId="0" applyFont="1" applyFill="1" applyBorder="1" applyAlignment="1" applyProtection="1">
      <alignment horizontal="center"/>
      <protection hidden="1"/>
    </xf>
    <xf numFmtId="0" fontId="6" fillId="2" borderId="22" xfId="0" applyFont="1" applyFill="1" applyBorder="1" applyAlignment="1" applyProtection="1">
      <alignment horizontal="center"/>
      <protection hidden="1"/>
    </xf>
    <xf numFmtId="0" fontId="11" fillId="7" borderId="17" xfId="0" applyFont="1" applyFill="1" applyBorder="1" applyAlignment="1" applyProtection="1">
      <alignment horizontal="center" vertical="center" wrapText="1"/>
      <protection hidden="1"/>
    </xf>
    <xf numFmtId="0" fontId="11" fillId="7" borderId="18" xfId="0" applyFont="1" applyFill="1" applyBorder="1" applyAlignment="1" applyProtection="1">
      <alignment horizontal="center" vertical="center" wrapText="1"/>
      <protection hidden="1"/>
    </xf>
    <xf numFmtId="6" fontId="11" fillId="7" borderId="18" xfId="0" applyNumberFormat="1" applyFont="1" applyFill="1" applyBorder="1" applyAlignment="1" applyProtection="1">
      <alignment horizontal="center" vertical="center" wrapText="1"/>
      <protection hidden="1"/>
    </xf>
    <xf numFmtId="6" fontId="11" fillId="7" borderId="19" xfId="0" applyNumberFormat="1" applyFont="1" applyFill="1" applyBorder="1" applyAlignment="1" applyProtection="1">
      <alignment horizontal="center" vertical="center" wrapText="1"/>
      <protection hidden="1"/>
    </xf>
    <xf numFmtId="0" fontId="11" fillId="7" borderId="17" xfId="0" applyFont="1" applyFill="1" applyBorder="1" applyAlignment="1" applyProtection="1">
      <alignment horizontal="center" vertical="center"/>
      <protection hidden="1"/>
    </xf>
    <xf numFmtId="0" fontId="11" fillId="7" borderId="18" xfId="0" applyFont="1" applyFill="1" applyBorder="1" applyAlignment="1" applyProtection="1">
      <alignment horizontal="center" vertical="center"/>
      <protection hidden="1"/>
    </xf>
    <xf numFmtId="0" fontId="16" fillId="7" borderId="34" xfId="0" applyFont="1" applyFill="1" applyBorder="1" applyAlignment="1" applyProtection="1">
      <alignment horizontal="center" vertical="center" wrapText="1"/>
      <protection hidden="1"/>
    </xf>
    <xf numFmtId="0" fontId="16" fillId="7" borderId="35" xfId="0" applyFont="1" applyFill="1" applyBorder="1" applyAlignment="1" applyProtection="1">
      <alignment horizontal="center" vertical="center" wrapText="1"/>
      <protection hidden="1"/>
    </xf>
    <xf numFmtId="0" fontId="16" fillId="7" borderId="36" xfId="0" applyFont="1" applyFill="1" applyBorder="1" applyAlignment="1" applyProtection="1">
      <alignment horizontal="center" vertical="center" wrapText="1"/>
      <protection hidden="1"/>
    </xf>
    <xf numFmtId="0" fontId="0" fillId="0" borderId="1"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164" fontId="9" fillId="0" borderId="1" xfId="0" applyNumberFormat="1" applyFont="1" applyFill="1" applyBorder="1" applyAlignment="1" applyProtection="1">
      <alignment horizontal="center"/>
      <protection locked="0"/>
    </xf>
    <xf numFmtId="0" fontId="18" fillId="2" borderId="0" xfId="0" applyFont="1" applyFill="1" applyAlignment="1" applyProtection="1">
      <alignment horizontal="center"/>
      <protection hidden="1"/>
    </xf>
    <xf numFmtId="0" fontId="14" fillId="0" borderId="0" xfId="0" applyFont="1" applyAlignment="1" applyProtection="1">
      <alignment horizontal="center" vertical="center"/>
      <protection hidden="1"/>
    </xf>
    <xf numFmtId="0" fontId="15" fillId="2" borderId="9" xfId="0" applyFont="1" applyFill="1" applyBorder="1" applyAlignment="1" applyProtection="1">
      <alignment horizontal="center"/>
      <protection hidden="1"/>
    </xf>
    <xf numFmtId="0" fontId="15" fillId="2" borderId="10" xfId="0" applyFont="1" applyFill="1" applyBorder="1" applyAlignment="1" applyProtection="1">
      <alignment horizontal="center"/>
      <protection hidden="1"/>
    </xf>
    <xf numFmtId="0" fontId="15" fillId="2" borderId="11" xfId="0" applyFont="1" applyFill="1" applyBorder="1" applyAlignment="1" applyProtection="1">
      <alignment horizontal="center"/>
      <protection hidden="1"/>
    </xf>
    <xf numFmtId="6" fontId="0" fillId="0" borderId="1" xfId="0" applyNumberFormat="1" applyFont="1" applyFill="1" applyBorder="1" applyAlignment="1" applyProtection="1">
      <alignment horizontal="center"/>
      <protection locked="0"/>
    </xf>
    <xf numFmtId="0" fontId="15" fillId="2" borderId="20" xfId="0" applyFont="1" applyFill="1" applyBorder="1" applyAlignment="1" applyProtection="1">
      <alignment horizontal="center"/>
      <protection hidden="1"/>
    </xf>
    <xf numFmtId="0" fontId="15" fillId="2" borderId="21" xfId="0" applyFont="1" applyFill="1" applyBorder="1" applyAlignment="1" applyProtection="1">
      <alignment horizontal="center"/>
      <protection hidden="1"/>
    </xf>
    <xf numFmtId="0" fontId="15" fillId="2" borderId="22" xfId="0" applyFont="1" applyFill="1" applyBorder="1" applyAlignment="1" applyProtection="1">
      <alignment horizontal="center"/>
      <protection hidden="1"/>
    </xf>
    <xf numFmtId="6" fontId="0" fillId="0" borderId="1" xfId="0" applyNumberFormat="1" applyFill="1" applyBorder="1" applyAlignment="1" applyProtection="1">
      <alignment horizontal="center"/>
      <protection locked="0"/>
    </xf>
    <xf numFmtId="6" fontId="0" fillId="0" borderId="13" xfId="0" applyNumberFormat="1" applyFill="1" applyBorder="1" applyAlignment="1" applyProtection="1">
      <alignment horizontal="center"/>
      <protection locked="0"/>
    </xf>
    <xf numFmtId="0" fontId="15" fillId="2" borderId="20" xfId="0" applyFont="1" applyFill="1" applyBorder="1" applyAlignment="1" applyProtection="1">
      <alignment horizontal="center" wrapText="1"/>
      <protection hidden="1"/>
    </xf>
    <xf numFmtId="0" fontId="15" fillId="2" borderId="21" xfId="0" applyFont="1" applyFill="1" applyBorder="1" applyAlignment="1" applyProtection="1">
      <alignment horizontal="center" wrapText="1"/>
      <protection hidden="1"/>
    </xf>
    <xf numFmtId="0" fontId="15" fillId="2" borderId="22" xfId="0" applyFont="1" applyFill="1" applyBorder="1" applyAlignment="1" applyProtection="1">
      <alignment horizontal="center" wrapText="1"/>
      <protection hidden="1"/>
    </xf>
    <xf numFmtId="0" fontId="15" fillId="2" borderId="6" xfId="0" applyFont="1" applyFill="1" applyBorder="1" applyAlignment="1" applyProtection="1">
      <alignment horizontal="center" wrapText="1"/>
      <protection hidden="1"/>
    </xf>
    <xf numFmtId="0" fontId="15" fillId="2" borderId="0" xfId="0" applyFont="1" applyFill="1" applyBorder="1" applyAlignment="1" applyProtection="1">
      <alignment horizontal="center" wrapText="1"/>
      <protection hidden="1"/>
    </xf>
    <xf numFmtId="0" fontId="15" fillId="2" borderId="23" xfId="0" applyFont="1" applyFill="1" applyBorder="1" applyAlignment="1" applyProtection="1">
      <alignment horizontal="center" wrapText="1"/>
      <protection hidden="1"/>
    </xf>
    <xf numFmtId="0" fontId="0" fillId="3" borderId="12" xfId="0" applyFill="1" applyBorder="1" applyAlignment="1" applyProtection="1">
      <alignment horizontal="center" wrapText="1"/>
      <protection hidden="1"/>
    </xf>
    <xf numFmtId="0" fontId="0" fillId="3" borderId="1" xfId="0" applyFill="1" applyBorder="1" applyAlignment="1" applyProtection="1">
      <alignment horizontal="center" wrapText="1"/>
      <protection hidden="1"/>
    </xf>
    <xf numFmtId="0" fontId="0" fillId="3" borderId="13" xfId="0" applyFill="1" applyBorder="1" applyAlignment="1" applyProtection="1">
      <alignment horizontal="center" wrapText="1"/>
      <protection hidden="1"/>
    </xf>
    <xf numFmtId="0" fontId="6" fillId="2" borderId="9"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0" fontId="6" fillId="2" borderId="11" xfId="0" applyFont="1" applyFill="1" applyBorder="1" applyAlignment="1" applyProtection="1">
      <alignment horizontal="center"/>
      <protection hidden="1"/>
    </xf>
    <xf numFmtId="0" fontId="0" fillId="0" borderId="1" xfId="0" applyFont="1" applyFill="1" applyBorder="1" applyAlignment="1" applyProtection="1">
      <alignment horizontal="center"/>
      <protection locked="0"/>
    </xf>
    <xf numFmtId="0" fontId="13" fillId="7" borderId="17" xfId="0" applyFont="1" applyFill="1" applyBorder="1" applyAlignment="1" applyProtection="1">
      <alignment horizontal="center" vertical="center" wrapText="1"/>
      <protection hidden="1"/>
    </xf>
    <xf numFmtId="0" fontId="13" fillId="7" borderId="18" xfId="0" applyFont="1" applyFill="1" applyBorder="1" applyAlignment="1" applyProtection="1">
      <alignment horizontal="center" vertical="center" wrapText="1"/>
      <protection hidden="1"/>
    </xf>
    <xf numFmtId="0" fontId="11" fillId="7" borderId="19" xfId="0" applyFont="1" applyFill="1" applyBorder="1" applyAlignment="1" applyProtection="1">
      <alignment horizontal="center"/>
      <protection hidden="1"/>
    </xf>
    <xf numFmtId="6" fontId="11" fillId="7" borderId="18" xfId="0" applyNumberFormat="1" applyFont="1" applyFill="1" applyBorder="1" applyAlignment="1" applyProtection="1">
      <alignment horizontal="center"/>
      <protection hidden="1"/>
    </xf>
    <xf numFmtId="0" fontId="8" fillId="4" borderId="12" xfId="0" applyFont="1" applyFill="1" applyBorder="1" applyAlignment="1" applyProtection="1">
      <alignment horizontal="center" vertical="center"/>
      <protection hidden="1"/>
    </xf>
    <xf numFmtId="0" fontId="8" fillId="4" borderId="1" xfId="0" applyFont="1" applyFill="1" applyBorder="1" applyAlignment="1" applyProtection="1">
      <alignment horizontal="center" vertical="center"/>
      <protection hidden="1"/>
    </xf>
    <xf numFmtId="0" fontId="8" fillId="4" borderId="17"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6" fontId="0" fillId="0" borderId="0" xfId="0" applyNumberFormat="1"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left"/>
    </xf>
    <xf numFmtId="0" fontId="0" fillId="0" borderId="0" xfId="0" applyAlignment="1">
      <alignment horizontal="center" wrapText="1"/>
    </xf>
    <xf numFmtId="0" fontId="0" fillId="0" borderId="0" xfId="0" applyAlignment="1"/>
    <xf numFmtId="0" fontId="21" fillId="3" borderId="1" xfId="0" applyFont="1" applyFill="1" applyBorder="1" applyAlignment="1">
      <alignment horizontal="left" vertical="center"/>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8"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30"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23" fillId="3" borderId="12" xfId="0" applyFont="1" applyFill="1" applyBorder="1" applyAlignment="1" applyProtection="1">
      <alignment horizontal="right"/>
      <protection hidden="1"/>
    </xf>
    <xf numFmtId="0" fontId="23" fillId="3" borderId="1" xfId="0" applyFont="1" applyFill="1" applyBorder="1" applyAlignment="1" applyProtection="1">
      <alignment horizontal="right"/>
      <protection hidden="1"/>
    </xf>
    <xf numFmtId="0" fontId="23" fillId="3" borderId="16" xfId="0" applyFont="1" applyFill="1" applyBorder="1" applyAlignment="1" applyProtection="1">
      <alignment horizontal="center"/>
      <protection hidden="1"/>
    </xf>
    <xf numFmtId="0" fontId="23" fillId="3" borderId="3" xfId="0" applyFont="1" applyFill="1" applyBorder="1" applyAlignment="1" applyProtection="1">
      <alignment horizontal="center"/>
      <protection hidden="1"/>
    </xf>
    <xf numFmtId="0" fontId="23" fillId="3" borderId="4" xfId="0" applyFont="1" applyFill="1" applyBorder="1" applyAlignment="1" applyProtection="1">
      <alignment horizontal="center"/>
      <protection hidden="1"/>
    </xf>
    <xf numFmtId="0" fontId="23" fillId="3" borderId="26" xfId="0" applyFont="1" applyFill="1" applyBorder="1" applyAlignment="1" applyProtection="1">
      <alignment horizontal="center"/>
      <protection hidden="1"/>
    </xf>
    <xf numFmtId="0" fontId="23" fillId="3" borderId="24" xfId="0" applyFont="1" applyFill="1" applyBorder="1" applyAlignment="1" applyProtection="1">
      <alignment horizontal="center"/>
      <protection hidden="1"/>
    </xf>
    <xf numFmtId="0" fontId="21" fillId="3" borderId="14" xfId="0" applyFont="1" applyFill="1" applyBorder="1" applyAlignment="1" applyProtection="1">
      <alignment horizontal="left"/>
      <protection hidden="1"/>
    </xf>
    <xf numFmtId="0" fontId="21" fillId="3" borderId="15" xfId="0" applyFont="1" applyFill="1" applyBorder="1" applyAlignment="1" applyProtection="1">
      <alignment horizontal="left"/>
      <protection hidden="1"/>
    </xf>
    <xf numFmtId="0" fontId="21" fillId="3" borderId="16" xfId="0" applyFont="1" applyFill="1" applyBorder="1" applyAlignment="1" applyProtection="1">
      <alignment horizontal="left"/>
      <protection hidden="1"/>
    </xf>
    <xf numFmtId="0" fontId="21" fillId="3" borderId="4" xfId="0" applyFont="1" applyFill="1" applyBorder="1" applyAlignment="1" applyProtection="1">
      <alignment horizontal="left"/>
      <protection hidden="1"/>
    </xf>
    <xf numFmtId="0" fontId="21" fillId="3" borderId="16" xfId="0" applyFont="1" applyFill="1" applyBorder="1" applyAlignment="1" applyProtection="1">
      <alignment horizontal="left"/>
      <protection hidden="1"/>
    </xf>
    <xf numFmtId="0" fontId="21" fillId="3" borderId="4" xfId="0" applyFont="1" applyFill="1" applyBorder="1" applyAlignment="1" applyProtection="1">
      <alignment horizontal="left"/>
      <protection hidden="1"/>
    </xf>
    <xf numFmtId="0" fontId="21" fillId="3" borderId="12" xfId="0" applyFont="1" applyFill="1" applyBorder="1" applyAlignment="1" applyProtection="1">
      <alignment horizontal="left"/>
      <protection hidden="1"/>
    </xf>
    <xf numFmtId="0" fontId="21" fillId="3" borderId="1" xfId="0" applyFont="1" applyFill="1" applyBorder="1" applyAlignment="1" applyProtection="1">
      <alignment horizontal="left"/>
      <protection hidden="1"/>
    </xf>
    <xf numFmtId="0" fontId="8" fillId="2" borderId="45" xfId="0" applyFont="1" applyFill="1" applyBorder="1" applyAlignment="1" applyProtection="1">
      <alignment horizontal="center" vertical="center"/>
      <protection hidden="1"/>
    </xf>
    <xf numFmtId="0" fontId="8" fillId="2" borderId="46" xfId="0" applyFont="1" applyFill="1" applyBorder="1" applyAlignment="1" applyProtection="1">
      <alignment horizontal="center" vertical="center"/>
      <protection hidden="1"/>
    </xf>
    <xf numFmtId="0" fontId="8" fillId="2" borderId="46" xfId="0" applyFont="1" applyFill="1" applyBorder="1" applyAlignment="1" applyProtection="1">
      <alignment horizontal="center" vertical="center" wrapText="1"/>
      <protection hidden="1"/>
    </xf>
    <xf numFmtId="0" fontId="8" fillId="2" borderId="47"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protection hidden="1"/>
    </xf>
    <xf numFmtId="0" fontId="8" fillId="2" borderId="43" xfId="0" applyFont="1" applyFill="1" applyBorder="1" applyAlignment="1" applyProtection="1">
      <alignment horizontal="center" vertical="center"/>
      <protection hidden="1"/>
    </xf>
    <xf numFmtId="0" fontId="8" fillId="2" borderId="43" xfId="0" applyFont="1" applyFill="1" applyBorder="1" applyAlignment="1" applyProtection="1">
      <alignment horizontal="center" vertical="center" wrapText="1"/>
      <protection hidden="1"/>
    </xf>
    <xf numFmtId="0" fontId="8" fillId="2" borderId="44" xfId="0" applyFont="1" applyFill="1" applyBorder="1" applyAlignment="1" applyProtection="1">
      <alignment horizontal="center" vertical="center" wrapText="1"/>
      <protection hidden="1"/>
    </xf>
    <xf numFmtId="0" fontId="24" fillId="5" borderId="34" xfId="0" applyFont="1" applyFill="1" applyBorder="1" applyAlignment="1" applyProtection="1">
      <alignment horizontal="center" vertical="center"/>
      <protection hidden="1"/>
    </xf>
    <xf numFmtId="0" fontId="24" fillId="5" borderId="35" xfId="0" applyFont="1" applyFill="1" applyBorder="1" applyAlignment="1" applyProtection="1">
      <alignment horizontal="center" vertical="center"/>
      <protection hidden="1"/>
    </xf>
    <xf numFmtId="0" fontId="24" fillId="5" borderId="38" xfId="0" applyFont="1" applyFill="1" applyBorder="1" applyAlignment="1" applyProtection="1">
      <alignment horizontal="center" vertical="center"/>
      <protection hidden="1"/>
    </xf>
    <xf numFmtId="0" fontId="1" fillId="2" borderId="49"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6" fillId="2" borderId="25" xfId="0" applyFont="1" applyFill="1" applyBorder="1" applyAlignment="1">
      <alignment horizontal="center" vertical="center"/>
    </xf>
    <xf numFmtId="0" fontId="23" fillId="5" borderId="0" xfId="0" applyFont="1" applyFill="1" applyBorder="1" applyAlignment="1" applyProtection="1">
      <alignment horizontal="center" vertical="center"/>
      <protection hidden="1"/>
    </xf>
    <xf numFmtId="0" fontId="21" fillId="8" borderId="12" xfId="0" applyFont="1" applyFill="1" applyBorder="1" applyAlignment="1" applyProtection="1">
      <alignment horizontal="center"/>
      <protection hidden="1"/>
    </xf>
    <xf numFmtId="0" fontId="21" fillId="8" borderId="1" xfId="0" applyFont="1" applyFill="1" applyBorder="1" applyAlignment="1" applyProtection="1">
      <alignment horizontal="center"/>
      <protection hidden="1"/>
    </xf>
    <xf numFmtId="0" fontId="21" fillId="8" borderId="13" xfId="0" applyFont="1" applyFill="1" applyBorder="1" applyAlignment="1" applyProtection="1">
      <alignment horizontal="center"/>
      <protection hidden="1"/>
    </xf>
    <xf numFmtId="0" fontId="21" fillId="8" borderId="12" xfId="0" applyFont="1" applyFill="1" applyBorder="1" applyAlignment="1" applyProtection="1">
      <alignment horizontal="center" vertical="center"/>
      <protection hidden="1"/>
    </xf>
    <xf numFmtId="0" fontId="21" fillId="8" borderId="1" xfId="0" applyFont="1" applyFill="1" applyBorder="1" applyAlignment="1" applyProtection="1">
      <alignment horizontal="center" vertical="center"/>
      <protection hidden="1"/>
    </xf>
    <xf numFmtId="0" fontId="21" fillId="8" borderId="12" xfId="0" applyFont="1" applyFill="1" applyBorder="1" applyAlignment="1" applyProtection="1">
      <alignment horizontal="center" wrapText="1"/>
      <protection hidden="1"/>
    </xf>
    <xf numFmtId="0" fontId="21" fillId="8" borderId="1" xfId="0" applyFont="1" applyFill="1" applyBorder="1" applyAlignment="1" applyProtection="1">
      <alignment horizontal="center" wrapText="1"/>
      <protection hidden="1"/>
    </xf>
    <xf numFmtId="0" fontId="21" fillId="8" borderId="1" xfId="0" applyFont="1" applyFill="1" applyBorder="1" applyAlignment="1" applyProtection="1">
      <alignment horizontal="center"/>
      <protection hidden="1"/>
    </xf>
    <xf numFmtId="0" fontId="0" fillId="8" borderId="1" xfId="0" applyFont="1" applyFill="1" applyBorder="1" applyAlignment="1" applyProtection="1">
      <alignment horizontal="center"/>
      <protection hidden="1"/>
    </xf>
    <xf numFmtId="0" fontId="0" fillId="8" borderId="13" xfId="0" applyFont="1" applyFill="1" applyBorder="1" applyAlignment="1" applyProtection="1">
      <alignment horizontal="center"/>
      <protection hidden="1"/>
    </xf>
    <xf numFmtId="0" fontId="0" fillId="8" borderId="1" xfId="0" applyFill="1" applyBorder="1" applyAlignment="1" applyProtection="1">
      <alignment horizontal="center"/>
      <protection hidden="1"/>
    </xf>
    <xf numFmtId="0" fontId="0" fillId="8" borderId="13" xfId="0" applyFill="1" applyBorder="1" applyAlignment="1" applyProtection="1">
      <alignment horizontal="center"/>
      <protection hidden="1"/>
    </xf>
    <xf numFmtId="6" fontId="0" fillId="8" borderId="1" xfId="0" applyNumberFormat="1" applyFill="1" applyBorder="1" applyAlignment="1" applyProtection="1">
      <alignment horizontal="center"/>
      <protection hidden="1"/>
    </xf>
    <xf numFmtId="6" fontId="0" fillId="8" borderId="1" xfId="0" applyNumberFormat="1" applyFill="1" applyBorder="1" applyAlignment="1" applyProtection="1">
      <alignment horizontal="center" vertical="center"/>
      <protection hidden="1"/>
    </xf>
    <xf numFmtId="8" fontId="0" fillId="8" borderId="1" xfId="0" applyNumberFormat="1" applyFill="1" applyBorder="1" applyAlignment="1" applyProtection="1">
      <alignment horizontal="center"/>
      <protection hidden="1"/>
    </xf>
    <xf numFmtId="6" fontId="9" fillId="8" borderId="1" xfId="0" applyNumberFormat="1" applyFont="1" applyFill="1" applyBorder="1" applyAlignment="1" applyProtection="1">
      <alignment horizontal="center"/>
      <protection hidden="1"/>
    </xf>
    <xf numFmtId="1" fontId="0" fillId="8" borderId="1" xfId="0" applyNumberFormat="1" applyFill="1" applyBorder="1" applyAlignment="1" applyProtection="1">
      <alignment horizontal="center"/>
      <protection hidden="1"/>
    </xf>
    <xf numFmtId="1" fontId="0" fillId="8" borderId="13" xfId="0" applyNumberFormat="1" applyFill="1" applyBorder="1" applyAlignment="1" applyProtection="1">
      <alignment horizontal="center"/>
      <protection hidden="1"/>
    </xf>
    <xf numFmtId="0" fontId="0" fillId="8" borderId="1" xfId="0" applyNumberFormat="1" applyFill="1" applyBorder="1" applyAlignment="1" applyProtection="1">
      <alignment horizontal="center"/>
      <protection hidden="1"/>
    </xf>
    <xf numFmtId="0" fontId="0" fillId="8" borderId="13" xfId="0" applyNumberFormat="1" applyFill="1" applyBorder="1" applyAlignment="1" applyProtection="1">
      <alignment horizontal="center"/>
      <protection hidden="1"/>
    </xf>
    <xf numFmtId="6" fontId="0" fillId="8" borderId="13" xfId="0" applyNumberFormat="1" applyFill="1" applyBorder="1" applyAlignment="1" applyProtection="1">
      <alignment horizontal="center"/>
      <protection hidden="1"/>
    </xf>
    <xf numFmtId="6" fontId="2" fillId="8" borderId="1" xfId="0" applyNumberFormat="1" applyFont="1" applyFill="1" applyBorder="1" applyAlignment="1" applyProtection="1">
      <alignment horizontal="center" vertical="center"/>
      <protection hidden="1"/>
    </xf>
    <xf numFmtId="6" fontId="2" fillId="8" borderId="13" xfId="0" applyNumberFormat="1" applyFont="1" applyFill="1" applyBorder="1" applyAlignment="1" applyProtection="1">
      <alignment horizontal="center" vertical="center"/>
      <protection hidden="1"/>
    </xf>
    <xf numFmtId="6" fontId="2" fillId="8" borderId="18" xfId="0" applyNumberFormat="1" applyFont="1" applyFill="1" applyBorder="1" applyAlignment="1" applyProtection="1">
      <alignment horizontal="center" vertical="center"/>
      <protection hidden="1"/>
    </xf>
    <xf numFmtId="6" fontId="2" fillId="8" borderId="19" xfId="0" applyNumberFormat="1" applyFont="1" applyFill="1" applyBorder="1" applyAlignment="1" applyProtection="1">
      <alignment horizontal="center" vertical="center"/>
      <protection hidden="1"/>
    </xf>
    <xf numFmtId="0" fontId="21" fillId="8" borderId="1" xfId="0" applyFont="1" applyFill="1" applyBorder="1" applyAlignment="1" applyProtection="1">
      <alignment horizontal="center" vertical="center" wrapText="1"/>
      <protection hidden="1"/>
    </xf>
    <xf numFmtId="0" fontId="25" fillId="8" borderId="1" xfId="0" applyFont="1" applyFill="1" applyBorder="1" applyAlignment="1" applyProtection="1">
      <alignment horizontal="center" vertical="center" wrapText="1"/>
      <protection hidden="1"/>
    </xf>
    <xf numFmtId="0" fontId="21" fillId="8" borderId="13" xfId="0" applyFont="1" applyFill="1" applyBorder="1" applyAlignment="1" applyProtection="1">
      <alignment horizontal="center" wrapText="1"/>
      <protection hidden="1"/>
    </xf>
    <xf numFmtId="0" fontId="21" fillId="8" borderId="13" xfId="0" applyFont="1" applyFill="1" applyBorder="1" applyAlignment="1" applyProtection="1">
      <alignment horizontal="center" vertical="center" wrapText="1"/>
      <protection hidden="1"/>
    </xf>
    <xf numFmtId="0" fontId="21" fillId="8" borderId="12" xfId="0" applyFont="1" applyFill="1" applyBorder="1" applyAlignment="1" applyProtection="1">
      <alignment horizontal="center" vertical="center"/>
      <protection hidden="1"/>
    </xf>
    <xf numFmtId="0" fontId="21" fillId="8" borderId="26" xfId="0" applyFont="1" applyFill="1" applyBorder="1" applyAlignment="1" applyProtection="1">
      <alignment horizontal="center" vertical="center"/>
      <protection hidden="1"/>
    </xf>
    <xf numFmtId="9" fontId="0" fillId="8" borderId="1" xfId="0" applyNumberFormat="1" applyFill="1" applyBorder="1" applyAlignment="1" applyProtection="1">
      <alignment horizontal="center"/>
      <protection hidden="1"/>
    </xf>
    <xf numFmtId="6" fontId="2" fillId="8" borderId="1" xfId="0" applyNumberFormat="1" applyFont="1" applyFill="1" applyBorder="1" applyAlignment="1" applyProtection="1">
      <alignment horizontal="center"/>
      <protection hidden="1"/>
    </xf>
    <xf numFmtId="6" fontId="2" fillId="8" borderId="13" xfId="0" applyNumberFormat="1" applyFont="1" applyFill="1" applyBorder="1" applyAlignment="1" applyProtection="1">
      <alignment horizontal="center"/>
      <protection hidden="1"/>
    </xf>
    <xf numFmtId="0" fontId="21" fillId="8" borderId="1" xfId="0" applyFont="1" applyFill="1" applyBorder="1" applyAlignment="1" applyProtection="1">
      <alignment horizontal="left" vertical="center" wrapText="1"/>
      <protection hidden="1"/>
    </xf>
    <xf numFmtId="0" fontId="21" fillId="8" borderId="12" xfId="0" applyFont="1" applyFill="1" applyBorder="1" applyAlignment="1" applyProtection="1">
      <alignment horizontal="center" vertical="center" wrapText="1"/>
      <protection hidden="1"/>
    </xf>
    <xf numFmtId="0" fontId="21" fillId="8" borderId="12" xfId="0" applyFont="1" applyFill="1" applyBorder="1" applyAlignment="1" applyProtection="1">
      <alignment horizontal="left" vertical="center" wrapText="1"/>
      <protection hidden="1"/>
    </xf>
    <xf numFmtId="0" fontId="21" fillId="8" borderId="1" xfId="0" applyFont="1" applyFill="1" applyBorder="1" applyAlignment="1" applyProtection="1">
      <alignment horizontal="left"/>
      <protection hidden="1"/>
    </xf>
    <xf numFmtId="0" fontId="21" fillId="8" borderId="12" xfId="0" applyFont="1" applyFill="1" applyBorder="1" applyAlignment="1" applyProtection="1">
      <alignment horizontal="left"/>
      <protection hidden="1"/>
    </xf>
    <xf numFmtId="0" fontId="8" fillId="2" borderId="34" xfId="0" applyFont="1" applyFill="1" applyBorder="1" applyAlignment="1" applyProtection="1">
      <alignment horizontal="center" vertical="center"/>
      <protection hidden="1"/>
    </xf>
    <xf numFmtId="0" fontId="8" fillId="2" borderId="35" xfId="0" applyFont="1" applyFill="1" applyBorder="1" applyAlignment="1" applyProtection="1">
      <alignment horizontal="center" vertical="center"/>
      <protection hidden="1"/>
    </xf>
    <xf numFmtId="0" fontId="8" fillId="2" borderId="38"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wrapText="1"/>
      <protection hidden="1"/>
    </xf>
    <xf numFmtId="0" fontId="10" fillId="3" borderId="0" xfId="0" applyFont="1" applyFill="1" applyBorder="1" applyAlignment="1" applyProtection="1">
      <alignment horizontal="center" wrapText="1"/>
      <protection hidden="1"/>
    </xf>
    <xf numFmtId="0" fontId="10" fillId="3" borderId="23" xfId="0" applyFont="1" applyFill="1" applyBorder="1" applyAlignment="1" applyProtection="1">
      <alignment horizontal="center" wrapText="1"/>
      <protection hidden="1"/>
    </xf>
    <xf numFmtId="0" fontId="10" fillId="3" borderId="39" xfId="0" applyFont="1" applyFill="1" applyBorder="1" applyAlignment="1" applyProtection="1">
      <alignment horizontal="center" wrapText="1"/>
      <protection hidden="1"/>
    </xf>
    <xf numFmtId="0" fontId="10" fillId="3" borderId="40" xfId="0" applyFont="1" applyFill="1" applyBorder="1" applyAlignment="1" applyProtection="1">
      <alignment horizontal="center" wrapText="1"/>
      <protection hidden="1"/>
    </xf>
    <xf numFmtId="0" fontId="10" fillId="3" borderId="41" xfId="0" applyFont="1" applyFill="1" applyBorder="1" applyAlignment="1" applyProtection="1">
      <alignment horizontal="center" wrapText="1"/>
      <protection hidden="1"/>
    </xf>
    <xf numFmtId="0" fontId="6" fillId="2" borderId="24" xfId="0" applyFont="1" applyFill="1" applyBorder="1" applyAlignment="1">
      <alignment horizontal="center" vertical="center"/>
    </xf>
    <xf numFmtId="0" fontId="10" fillId="3" borderId="12" xfId="0" applyFont="1" applyFill="1" applyBorder="1" applyAlignment="1" applyProtection="1">
      <alignment horizontal="left" wrapText="1"/>
      <protection hidden="1"/>
    </xf>
    <xf numFmtId="0" fontId="10" fillId="3" borderId="1" xfId="0" applyFont="1" applyFill="1" applyBorder="1" applyAlignment="1" applyProtection="1">
      <alignment horizontal="left" wrapText="1"/>
      <protection hidden="1"/>
    </xf>
    <xf numFmtId="0" fontId="10" fillId="3" borderId="13" xfId="0" applyFont="1" applyFill="1" applyBorder="1" applyAlignment="1" applyProtection="1">
      <alignment horizontal="left" wrapText="1"/>
      <protection hidden="1"/>
    </xf>
    <xf numFmtId="0" fontId="10" fillId="3" borderId="17" xfId="0" applyFont="1" applyFill="1" applyBorder="1" applyAlignment="1" applyProtection="1">
      <alignment horizontal="left" wrapText="1"/>
      <protection hidden="1"/>
    </xf>
    <xf numFmtId="0" fontId="10" fillId="3" borderId="18" xfId="0" applyFont="1" applyFill="1" applyBorder="1" applyAlignment="1" applyProtection="1">
      <alignment horizontal="left" wrapText="1"/>
      <protection hidden="1"/>
    </xf>
    <xf numFmtId="0" fontId="10" fillId="3" borderId="19" xfId="0" applyFont="1" applyFill="1" applyBorder="1" applyAlignment="1" applyProtection="1">
      <alignment horizontal="left" wrapText="1"/>
      <protection hidden="1"/>
    </xf>
  </cellXfs>
  <cellStyles count="1">
    <cellStyle name="Normal" xfId="0" builtinId="0"/>
  </cellStyles>
  <dxfs count="4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499984740745262"/>
      </font>
      <fill>
        <patternFill patternType="darkGrid">
          <bgColor theme="0" tint="-0.49998474074526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D202F"/>
      <color rgb="FF368830"/>
      <color rgb="FFC1E9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78</xdr:row>
      <xdr:rowOff>0</xdr:rowOff>
    </xdr:from>
    <xdr:to>
      <xdr:col>28</xdr:col>
      <xdr:colOff>183477</xdr:colOff>
      <xdr:row>84</xdr:row>
      <xdr:rowOff>100692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25075" y="15563850"/>
          <a:ext cx="6889077" cy="1243692"/>
        </a:xfrm>
        <a:prstGeom prst="rect">
          <a:avLst/>
        </a:prstGeom>
      </xdr:spPr>
    </xdr:pic>
    <xdr:clientData/>
  </xdr:twoCellAnchor>
  <xdr:twoCellAnchor editAs="oneCell">
    <xdr:from>
      <xdr:col>1</xdr:col>
      <xdr:colOff>95251</xdr:colOff>
      <xdr:row>0</xdr:row>
      <xdr:rowOff>38100</xdr:rowOff>
    </xdr:from>
    <xdr:to>
      <xdr:col>4</xdr:col>
      <xdr:colOff>265487</xdr:colOff>
      <xdr:row>0</xdr:row>
      <xdr:rowOff>371475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1" y="38100"/>
          <a:ext cx="1846636" cy="333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2</xdr:col>
      <xdr:colOff>484561</xdr:colOff>
      <xdr:row>0</xdr:row>
      <xdr:rowOff>381000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47625"/>
          <a:ext cx="1846636"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4</xdr:col>
      <xdr:colOff>247650</xdr:colOff>
      <xdr:row>0</xdr:row>
      <xdr:rowOff>309655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9050"/>
          <a:ext cx="1609725" cy="2906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0</xdr:row>
      <xdr:rowOff>19050</xdr:rowOff>
    </xdr:from>
    <xdr:to>
      <xdr:col>4</xdr:col>
      <xdr:colOff>513136</xdr:colOff>
      <xdr:row>0</xdr:row>
      <xdr:rowOff>352425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19050"/>
          <a:ext cx="1846636"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W82"/>
  <sheetViews>
    <sheetView zoomScale="80" zoomScaleNormal="80" workbookViewId="0">
      <selection activeCell="X49" sqref="X49"/>
    </sheetView>
  </sheetViews>
  <sheetFormatPr defaultRowHeight="15" x14ac:dyDescent="0.25"/>
  <cols>
    <col min="1" max="1" width="2.28515625" customWidth="1"/>
    <col min="2" max="2" width="4.140625" style="2" customWidth="1"/>
    <col min="3" max="3" width="10.5703125" style="4" customWidth="1"/>
    <col min="4" max="5" width="10.42578125" style="2" customWidth="1"/>
    <col min="6" max="7" width="10.140625" style="2" customWidth="1"/>
    <col min="8" max="8" width="11.42578125" style="2" customWidth="1"/>
    <col min="9" max="15" width="9.140625" style="2"/>
  </cols>
  <sheetData>
    <row r="1" spans="2:23" ht="33.75" x14ac:dyDescent="0.25">
      <c r="B1" s="51" t="s">
        <v>217</v>
      </c>
      <c r="C1" s="51"/>
      <c r="D1" s="51"/>
      <c r="E1" s="51"/>
      <c r="F1" s="51"/>
      <c r="G1" s="51"/>
      <c r="H1" s="51"/>
      <c r="I1" s="51"/>
      <c r="J1" s="51"/>
      <c r="K1" s="51"/>
      <c r="L1" s="51"/>
      <c r="M1" s="51"/>
      <c r="N1" s="51"/>
      <c r="O1" s="51"/>
    </row>
    <row r="2" spans="2:23" ht="21" x14ac:dyDescent="0.25">
      <c r="B2" s="6" t="s">
        <v>3</v>
      </c>
      <c r="C2" s="47" t="s">
        <v>0</v>
      </c>
      <c r="D2" s="47"/>
      <c r="E2" s="47"/>
      <c r="F2" s="47"/>
      <c r="G2" s="47"/>
      <c r="H2" s="7" t="s">
        <v>1</v>
      </c>
      <c r="I2" s="47" t="s">
        <v>2</v>
      </c>
      <c r="J2" s="47"/>
      <c r="K2" s="47"/>
      <c r="L2" s="47"/>
      <c r="M2" s="47"/>
      <c r="N2" s="47"/>
      <c r="O2" s="47"/>
    </row>
    <row r="3" spans="2:23" ht="18" customHeight="1" x14ac:dyDescent="0.25">
      <c r="B3" s="254" t="s">
        <v>7</v>
      </c>
      <c r="C3" s="42"/>
      <c r="D3" s="42"/>
      <c r="E3" s="42"/>
      <c r="F3" s="42"/>
      <c r="G3" s="42"/>
      <c r="H3" s="42"/>
      <c r="I3" s="42"/>
      <c r="J3" s="42"/>
      <c r="K3" s="42"/>
      <c r="L3" s="42"/>
      <c r="M3" s="42"/>
      <c r="N3" s="42"/>
      <c r="O3" s="42"/>
    </row>
    <row r="4" spans="2:23" ht="15" customHeight="1" x14ac:dyDescent="0.25">
      <c r="B4" s="200">
        <v>1</v>
      </c>
      <c r="C4" s="168" t="s">
        <v>6</v>
      </c>
      <c r="D4" s="169"/>
      <c r="E4" s="169"/>
      <c r="F4" s="169"/>
      <c r="G4" s="170"/>
      <c r="H4" s="49" t="s">
        <v>11</v>
      </c>
      <c r="I4" s="52" t="str">
        <f>IF(H4="yes",Sheet2!C6,IF(AND(H4="No"),"Eligible"," -----"))</f>
        <v xml:space="preserve"> -----</v>
      </c>
      <c r="J4" s="53"/>
      <c r="K4" s="53"/>
      <c r="L4" s="53"/>
      <c r="M4" s="53"/>
      <c r="N4" s="53"/>
      <c r="O4" s="54"/>
    </row>
    <row r="5" spans="2:23" ht="15" customHeight="1" x14ac:dyDescent="0.25">
      <c r="B5" s="200"/>
      <c r="C5" s="171"/>
      <c r="D5" s="172"/>
      <c r="E5" s="172"/>
      <c r="F5" s="172"/>
      <c r="G5" s="173"/>
      <c r="H5" s="50"/>
      <c r="I5" s="55"/>
      <c r="J5" s="56"/>
      <c r="K5" s="56"/>
      <c r="L5" s="56"/>
      <c r="M5" s="56"/>
      <c r="N5" s="56"/>
      <c r="O5" s="57"/>
    </row>
    <row r="6" spans="2:23" ht="18.75" x14ac:dyDescent="0.25">
      <c r="B6" s="204" t="s">
        <v>8</v>
      </c>
      <c r="C6" s="42"/>
      <c r="D6" s="42"/>
      <c r="E6" s="42"/>
      <c r="F6" s="42"/>
      <c r="G6" s="42"/>
      <c r="H6" s="42"/>
      <c r="I6" s="42"/>
      <c r="J6" s="42"/>
      <c r="K6" s="42"/>
      <c r="L6" s="42"/>
      <c r="M6" s="42"/>
      <c r="N6" s="42"/>
      <c r="O6" s="42"/>
    </row>
    <row r="7" spans="2:23" x14ac:dyDescent="0.25">
      <c r="B7" s="200">
        <v>3</v>
      </c>
      <c r="C7" s="163" t="s">
        <v>9</v>
      </c>
      <c r="D7" s="163"/>
      <c r="E7" s="163"/>
      <c r="F7" s="163"/>
      <c r="G7" s="163"/>
      <c r="H7" s="48" t="s">
        <v>10</v>
      </c>
      <c r="I7" s="43" t="str">
        <f>IF(H7="Select One"," -----",IF(AND(H7=1),"Use the middle score to determine the credit score","Use the middle score of the primary income earner to determine the credit score"))</f>
        <v>Use the middle score of the primary income earner to determine the credit score</v>
      </c>
      <c r="J7" s="43"/>
      <c r="K7" s="43"/>
      <c r="L7" s="43"/>
      <c r="M7" s="43"/>
      <c r="N7" s="43"/>
      <c r="O7" s="43"/>
      <c r="P7" s="9"/>
    </row>
    <row r="8" spans="2:23" x14ac:dyDescent="0.25">
      <c r="B8" s="200"/>
      <c r="C8" s="163"/>
      <c r="D8" s="163"/>
      <c r="E8" s="163"/>
      <c r="F8" s="163"/>
      <c r="G8" s="163"/>
      <c r="H8" s="48"/>
      <c r="I8" s="43"/>
      <c r="J8" s="43"/>
      <c r="K8" s="43"/>
      <c r="L8" s="43"/>
      <c r="M8" s="43"/>
      <c r="N8" s="43"/>
      <c r="O8" s="43"/>
    </row>
    <row r="9" spans="2:23" ht="18.75" x14ac:dyDescent="0.25">
      <c r="B9" s="204" t="s">
        <v>12</v>
      </c>
      <c r="C9" s="42"/>
      <c r="D9" s="42"/>
      <c r="E9" s="42"/>
      <c r="F9" s="42"/>
      <c r="G9" s="42"/>
      <c r="H9" s="42"/>
      <c r="I9" s="42"/>
      <c r="J9" s="42"/>
      <c r="K9" s="42"/>
      <c r="L9" s="42"/>
      <c r="M9" s="42"/>
      <c r="N9" s="42"/>
      <c r="O9" s="42"/>
    </row>
    <row r="10" spans="2:23" x14ac:dyDescent="0.25">
      <c r="B10" s="203">
        <v>4</v>
      </c>
      <c r="C10" s="163" t="s">
        <v>9</v>
      </c>
      <c r="D10" s="163"/>
      <c r="E10" s="163"/>
      <c r="F10" s="163"/>
      <c r="G10" s="163"/>
      <c r="H10" s="5">
        <v>2</v>
      </c>
      <c r="I10" s="43" t="str">
        <f>IF(H10=1,"3 Tradelines are required, Tradelines can be open or closed",IF(AND(H10=2)," 6 Tradelines are required,Tradelines can be open or closed",IF(AND(H10=3),"9 Tradelines are required,Tradelines can be open or closed,",IF(AND(H10=4),"12 Tradelines are required, Tradelines can be open or closed"," -----"))))</f>
        <v xml:space="preserve"> 6 Tradelines are required,Tradelines can be open or closed</v>
      </c>
      <c r="J10" s="43"/>
      <c r="K10" s="43"/>
      <c r="L10" s="43"/>
      <c r="M10" s="43"/>
      <c r="N10" s="43"/>
      <c r="O10" s="43"/>
    </row>
    <row r="11" spans="2:23" x14ac:dyDescent="0.25">
      <c r="B11" s="200">
        <v>5</v>
      </c>
      <c r="C11" s="163" t="s">
        <v>13</v>
      </c>
      <c r="D11" s="163"/>
      <c r="E11" s="163"/>
      <c r="F11" s="163"/>
      <c r="G11" s="163"/>
      <c r="H11" s="48" t="s">
        <v>11</v>
      </c>
      <c r="I11" s="43" t="str">
        <f>IF(H11="yes",Sheet2!C7,IF(AND(H11="no"),Sheet2!C8, "-----"))</f>
        <v>-----</v>
      </c>
      <c r="J11" s="43"/>
      <c r="K11" s="43"/>
      <c r="L11" s="43"/>
      <c r="M11" s="43"/>
      <c r="N11" s="43"/>
      <c r="O11" s="43"/>
    </row>
    <row r="12" spans="2:23" x14ac:dyDescent="0.25">
      <c r="B12" s="200"/>
      <c r="C12" s="163"/>
      <c r="D12" s="163"/>
      <c r="E12" s="163"/>
      <c r="F12" s="163"/>
      <c r="G12" s="163"/>
      <c r="H12" s="48"/>
      <c r="I12" s="43"/>
      <c r="J12" s="43"/>
      <c r="K12" s="43"/>
      <c r="L12" s="43"/>
      <c r="M12" s="43"/>
      <c r="N12" s="43"/>
      <c r="O12" s="43"/>
    </row>
    <row r="13" spans="2:23" x14ac:dyDescent="0.25">
      <c r="B13" s="200"/>
      <c r="C13" s="163"/>
      <c r="D13" s="163"/>
      <c r="E13" s="163"/>
      <c r="F13" s="163"/>
      <c r="G13" s="163"/>
      <c r="H13" s="48"/>
      <c r="I13" s="43"/>
      <c r="J13" s="43"/>
      <c r="K13" s="43"/>
      <c r="L13" s="43"/>
      <c r="M13" s="43"/>
      <c r="N13" s="43"/>
      <c r="O13" s="43"/>
    </row>
    <row r="14" spans="2:23" x14ac:dyDescent="0.25">
      <c r="B14" s="200"/>
      <c r="C14" s="163"/>
      <c r="D14" s="163"/>
      <c r="E14" s="163"/>
      <c r="F14" s="163"/>
      <c r="G14" s="163"/>
      <c r="H14" s="48"/>
      <c r="I14" s="43"/>
      <c r="J14" s="43"/>
      <c r="K14" s="43"/>
      <c r="L14" s="43"/>
      <c r="M14" s="43"/>
      <c r="N14" s="43"/>
      <c r="O14" s="43"/>
      <c r="W14" t="s">
        <v>200</v>
      </c>
    </row>
    <row r="15" spans="2:23" x14ac:dyDescent="0.25">
      <c r="B15" s="200"/>
      <c r="C15" s="163"/>
      <c r="D15" s="163"/>
      <c r="E15" s="163"/>
      <c r="F15" s="163"/>
      <c r="G15" s="163"/>
      <c r="H15" s="48"/>
      <c r="I15" s="43"/>
      <c r="J15" s="43"/>
      <c r="K15" s="43"/>
      <c r="L15" s="43"/>
      <c r="M15" s="43"/>
      <c r="N15" s="43"/>
      <c r="O15" s="43"/>
    </row>
    <row r="16" spans="2:23" x14ac:dyDescent="0.25">
      <c r="B16" s="203">
        <v>6</v>
      </c>
      <c r="C16" s="165" t="s">
        <v>14</v>
      </c>
      <c r="D16" s="166"/>
      <c r="E16" s="166"/>
      <c r="F16" s="166"/>
      <c r="G16" s="167"/>
      <c r="H16" s="5" t="s">
        <v>11</v>
      </c>
      <c r="I16" s="46" t="str">
        <f>IF(H16="yes","Eligible",IF(AND(H16="No"),"Ineligible"," -----"))</f>
        <v xml:space="preserve"> -----</v>
      </c>
      <c r="J16" s="46"/>
      <c r="K16" s="46"/>
      <c r="L16" s="46"/>
      <c r="M16" s="46"/>
      <c r="N16" s="46"/>
      <c r="O16" s="46"/>
    </row>
    <row r="17" spans="2:15" x14ac:dyDescent="0.25">
      <c r="B17" s="200">
        <v>7</v>
      </c>
      <c r="C17" s="164" t="s">
        <v>239</v>
      </c>
      <c r="D17" s="164"/>
      <c r="E17" s="164"/>
      <c r="F17" s="164"/>
      <c r="G17" s="164"/>
      <c r="H17" s="48" t="s">
        <v>11</v>
      </c>
      <c r="I17" s="46" t="str">
        <f>IF(H17="Yes","Eligible",IF(AND(H17="No"),"Ineligible"," -----"))</f>
        <v xml:space="preserve"> -----</v>
      </c>
      <c r="J17" s="46"/>
      <c r="K17" s="46"/>
      <c r="L17" s="46"/>
      <c r="M17" s="46"/>
      <c r="N17" s="46"/>
      <c r="O17" s="46"/>
    </row>
    <row r="18" spans="2:15" x14ac:dyDescent="0.25">
      <c r="B18" s="200"/>
      <c r="C18" s="164"/>
      <c r="D18" s="164"/>
      <c r="E18" s="164"/>
      <c r="F18" s="164"/>
      <c r="G18" s="164"/>
      <c r="H18" s="48"/>
      <c r="I18" s="46"/>
      <c r="J18" s="46"/>
      <c r="K18" s="46"/>
      <c r="L18" s="46"/>
      <c r="M18" s="46"/>
      <c r="N18" s="46"/>
      <c r="O18" s="46"/>
    </row>
    <row r="19" spans="2:15" x14ac:dyDescent="0.25">
      <c r="B19" s="200">
        <v>8</v>
      </c>
      <c r="C19" s="164" t="s">
        <v>240</v>
      </c>
      <c r="D19" s="164"/>
      <c r="E19" s="164"/>
      <c r="F19" s="164"/>
      <c r="G19" s="164"/>
      <c r="H19" s="48" t="s">
        <v>11</v>
      </c>
      <c r="I19" s="46" t="str">
        <f>IF(H19="Yes","Eligible",IF(AND(H19="No"),"Ineligible"," -----"))</f>
        <v xml:space="preserve"> -----</v>
      </c>
      <c r="J19" s="46"/>
      <c r="K19" s="46"/>
      <c r="L19" s="46"/>
      <c r="M19" s="46"/>
      <c r="N19" s="46"/>
      <c r="O19" s="46"/>
    </row>
    <row r="20" spans="2:15" x14ac:dyDescent="0.25">
      <c r="B20" s="200"/>
      <c r="C20" s="164"/>
      <c r="D20" s="164"/>
      <c r="E20" s="164"/>
      <c r="F20" s="164"/>
      <c r="G20" s="164"/>
      <c r="H20" s="48"/>
      <c r="I20" s="46"/>
      <c r="J20" s="46"/>
      <c r="K20" s="46"/>
      <c r="L20" s="46"/>
      <c r="M20" s="46"/>
      <c r="N20" s="46"/>
      <c r="O20" s="46"/>
    </row>
    <row r="21" spans="2:15" ht="15" customHeight="1" x14ac:dyDescent="0.25">
      <c r="B21" s="200">
        <v>9</v>
      </c>
      <c r="C21" s="164" t="s">
        <v>241</v>
      </c>
      <c r="D21" s="164"/>
      <c r="E21" s="164"/>
      <c r="F21" s="164"/>
      <c r="G21" s="164"/>
      <c r="H21" s="48" t="s">
        <v>11</v>
      </c>
      <c r="I21" s="46" t="str">
        <f>IF(H21="Yes","Eligible",IF(AND(H21="No"),"Ineligible"," -----"))</f>
        <v xml:space="preserve"> -----</v>
      </c>
      <c r="J21" s="46"/>
      <c r="K21" s="46"/>
      <c r="L21" s="46"/>
      <c r="M21" s="46"/>
      <c r="N21" s="46"/>
      <c r="O21" s="46"/>
    </row>
    <row r="22" spans="2:15" x14ac:dyDescent="0.25">
      <c r="B22" s="200"/>
      <c r="C22" s="164"/>
      <c r="D22" s="164"/>
      <c r="E22" s="164"/>
      <c r="F22" s="164"/>
      <c r="G22" s="164"/>
      <c r="H22" s="48"/>
      <c r="I22" s="46"/>
      <c r="J22" s="46"/>
      <c r="K22" s="46"/>
      <c r="L22" s="46"/>
      <c r="M22" s="46"/>
      <c r="N22" s="46"/>
      <c r="O22" s="46"/>
    </row>
    <row r="23" spans="2:15" x14ac:dyDescent="0.25">
      <c r="B23" s="200"/>
      <c r="C23" s="164"/>
      <c r="D23" s="164"/>
      <c r="E23" s="164"/>
      <c r="F23" s="164"/>
      <c r="G23" s="164"/>
      <c r="H23" s="48"/>
      <c r="I23" s="46"/>
      <c r="J23" s="46"/>
      <c r="K23" s="46"/>
      <c r="L23" s="46"/>
      <c r="M23" s="46"/>
      <c r="N23" s="46"/>
      <c r="O23" s="46"/>
    </row>
    <row r="24" spans="2:15" ht="14.25" customHeight="1" x14ac:dyDescent="0.25">
      <c r="B24" s="200"/>
      <c r="C24" s="164"/>
      <c r="D24" s="164"/>
      <c r="E24" s="164"/>
      <c r="F24" s="164"/>
      <c r="G24" s="164"/>
      <c r="H24" s="48"/>
      <c r="I24" s="46"/>
      <c r="J24" s="46"/>
      <c r="K24" s="46"/>
      <c r="L24" s="46"/>
      <c r="M24" s="46"/>
      <c r="N24" s="46"/>
      <c r="O24" s="46"/>
    </row>
    <row r="25" spans="2:15" ht="18.75" x14ac:dyDescent="0.25">
      <c r="B25" s="204" t="s">
        <v>15</v>
      </c>
      <c r="C25" s="42"/>
      <c r="D25" s="42"/>
      <c r="E25" s="42"/>
      <c r="F25" s="42"/>
      <c r="G25" s="42"/>
      <c r="H25" s="42"/>
      <c r="I25" s="42"/>
      <c r="J25" s="42"/>
      <c r="K25" s="42"/>
      <c r="L25" s="42"/>
      <c r="M25" s="42"/>
      <c r="N25" s="42"/>
      <c r="O25" s="42"/>
    </row>
    <row r="26" spans="2:15" x14ac:dyDescent="0.25">
      <c r="B26" s="200">
        <v>10</v>
      </c>
      <c r="C26" s="164" t="s">
        <v>16</v>
      </c>
      <c r="D26" s="164"/>
      <c r="E26" s="164"/>
      <c r="F26" s="164"/>
      <c r="G26" s="164"/>
      <c r="H26" s="48" t="s">
        <v>11</v>
      </c>
      <c r="I26" s="46" t="str">
        <f>IF(H26="No Lates","Eligible",IF(AND(H26="&gt; 12 months"), "Eligible",IF(AND(H26="0-12 Months"),"Ineligible, No 30 day lates allowed in the last 12 months"," -----")))</f>
        <v xml:space="preserve"> -----</v>
      </c>
      <c r="J26" s="46"/>
      <c r="K26" s="46"/>
      <c r="L26" s="46"/>
      <c r="M26" s="46"/>
      <c r="N26" s="46"/>
      <c r="O26" s="46"/>
    </row>
    <row r="27" spans="2:15" x14ac:dyDescent="0.25">
      <c r="B27" s="200"/>
      <c r="C27" s="164"/>
      <c r="D27" s="164"/>
      <c r="E27" s="164"/>
      <c r="F27" s="164"/>
      <c r="G27" s="164"/>
      <c r="H27" s="48"/>
      <c r="I27" s="46"/>
      <c r="J27" s="46"/>
      <c r="K27" s="46"/>
      <c r="L27" s="46"/>
      <c r="M27" s="46"/>
      <c r="N27" s="46"/>
      <c r="O27" s="46"/>
    </row>
    <row r="28" spans="2:15" ht="15" customHeight="1" x14ac:dyDescent="0.25">
      <c r="B28" s="200">
        <v>11</v>
      </c>
      <c r="C28" s="164" t="s">
        <v>17</v>
      </c>
      <c r="D28" s="164"/>
      <c r="E28" s="164"/>
      <c r="F28" s="164"/>
      <c r="G28" s="164"/>
      <c r="H28" s="48" t="s">
        <v>11</v>
      </c>
      <c r="I28" s="46" t="str">
        <f>IF(H28="No Lates","Eligible",IF(AND(H28="&gt; 24 months"), "Eligible",IF(AND(H28="0-24 Months"),"Ineligible, No 60 day lates allowed in the last 24 months"," -----")))</f>
        <v xml:space="preserve"> -----</v>
      </c>
      <c r="J28" s="46"/>
      <c r="K28" s="46"/>
      <c r="L28" s="46"/>
      <c r="M28" s="46"/>
      <c r="N28" s="46"/>
      <c r="O28" s="46"/>
    </row>
    <row r="29" spans="2:15" x14ac:dyDescent="0.25">
      <c r="B29" s="200"/>
      <c r="C29" s="164"/>
      <c r="D29" s="164"/>
      <c r="E29" s="164"/>
      <c r="F29" s="164"/>
      <c r="G29" s="164"/>
      <c r="H29" s="48"/>
      <c r="I29" s="46"/>
      <c r="J29" s="46"/>
      <c r="K29" s="46"/>
      <c r="L29" s="46"/>
      <c r="M29" s="46"/>
      <c r="N29" s="46"/>
      <c r="O29" s="46"/>
    </row>
    <row r="30" spans="2:15" ht="15" customHeight="1" x14ac:dyDescent="0.25">
      <c r="B30" s="200">
        <v>12</v>
      </c>
      <c r="C30" s="164" t="s">
        <v>18</v>
      </c>
      <c r="D30" s="164"/>
      <c r="E30" s="164"/>
      <c r="F30" s="164"/>
      <c r="G30" s="164"/>
      <c r="H30" s="48" t="s">
        <v>11</v>
      </c>
      <c r="I30" s="46" t="str">
        <f>IF(H30="No Lates","Eligible",IF(AND(H30="&gt; 24 months"), "Eligible",IF(AND(H30="0-24 Months"),"Ineligible, No 90 day lates allowed in the last 24 months"," -----")))</f>
        <v xml:space="preserve"> -----</v>
      </c>
      <c r="J30" s="46"/>
      <c r="K30" s="46"/>
      <c r="L30" s="46"/>
      <c r="M30" s="46"/>
      <c r="N30" s="46"/>
      <c r="O30" s="46"/>
    </row>
    <row r="31" spans="2:15" x14ac:dyDescent="0.25">
      <c r="B31" s="200"/>
      <c r="C31" s="164"/>
      <c r="D31" s="164"/>
      <c r="E31" s="164"/>
      <c r="F31" s="164"/>
      <c r="G31" s="164"/>
      <c r="H31" s="48"/>
      <c r="I31" s="46"/>
      <c r="J31" s="46"/>
      <c r="K31" s="46"/>
      <c r="L31" s="46"/>
      <c r="M31" s="46"/>
      <c r="N31" s="46"/>
      <c r="O31" s="46"/>
    </row>
    <row r="32" spans="2:15" ht="15" customHeight="1" x14ac:dyDescent="0.25">
      <c r="B32" s="200">
        <v>13</v>
      </c>
      <c r="C32" s="164" t="s">
        <v>19</v>
      </c>
      <c r="D32" s="164"/>
      <c r="E32" s="164"/>
      <c r="F32" s="164"/>
      <c r="G32" s="164"/>
      <c r="H32" s="48" t="s">
        <v>11</v>
      </c>
      <c r="I32" s="46" t="str">
        <f>IF(H32="No Lates","Eligible",IF(AND(H32="&gt; 48 months"), "Eligible",IF(AND(H32="0-48 Months"),"Ineligible, No 120 day lates allowed in the last 48 months"," -----")))</f>
        <v xml:space="preserve"> -----</v>
      </c>
      <c r="J32" s="46"/>
      <c r="K32" s="46"/>
      <c r="L32" s="46"/>
      <c r="M32" s="46"/>
      <c r="N32" s="46"/>
      <c r="O32" s="46"/>
    </row>
    <row r="33" spans="2:15" x14ac:dyDescent="0.25">
      <c r="B33" s="200"/>
      <c r="C33" s="164"/>
      <c r="D33" s="164"/>
      <c r="E33" s="164"/>
      <c r="F33" s="164"/>
      <c r="G33" s="164"/>
      <c r="H33" s="48"/>
      <c r="I33" s="46"/>
      <c r="J33" s="46"/>
      <c r="K33" s="46"/>
      <c r="L33" s="46"/>
      <c r="M33" s="46"/>
      <c r="N33" s="46"/>
      <c r="O33" s="46"/>
    </row>
    <row r="34" spans="2:15" ht="18.75" x14ac:dyDescent="0.25">
      <c r="B34" s="204" t="s">
        <v>26</v>
      </c>
      <c r="C34" s="42"/>
      <c r="D34" s="42"/>
      <c r="E34" s="42"/>
      <c r="F34" s="42"/>
      <c r="G34" s="42"/>
      <c r="H34" s="42"/>
      <c r="I34" s="42"/>
      <c r="J34" s="42"/>
      <c r="K34" s="42"/>
      <c r="L34" s="42"/>
      <c r="M34" s="42"/>
      <c r="N34" s="42"/>
      <c r="O34" s="42"/>
    </row>
    <row r="35" spans="2:15" ht="15" customHeight="1" x14ac:dyDescent="0.25">
      <c r="B35" s="200">
        <v>14</v>
      </c>
      <c r="C35" s="164" t="s">
        <v>27</v>
      </c>
      <c r="D35" s="164"/>
      <c r="E35" s="164"/>
      <c r="F35" s="164"/>
      <c r="G35" s="164"/>
      <c r="H35" s="48" t="s">
        <v>11</v>
      </c>
      <c r="I35" s="46" t="str">
        <f>IF(H35="No Credit Event","Eligible",IF(AND(H35="&gt; 48 months"), "Eligible",IF(AND(H35="0-48 Months"),"Ineligible, No Credit Event allowed in the last 48 months"," -----")))</f>
        <v xml:space="preserve"> -----</v>
      </c>
      <c r="J35" s="46"/>
      <c r="K35" s="46"/>
      <c r="L35" s="46"/>
      <c r="M35" s="46"/>
      <c r="N35" s="46"/>
      <c r="O35" s="46"/>
    </row>
    <row r="36" spans="2:15" x14ac:dyDescent="0.25">
      <c r="B36" s="200"/>
      <c r="C36" s="164"/>
      <c r="D36" s="164"/>
      <c r="E36" s="164"/>
      <c r="F36" s="164"/>
      <c r="G36" s="164"/>
      <c r="H36" s="48"/>
      <c r="I36" s="46"/>
      <c r="J36" s="46"/>
      <c r="K36" s="46"/>
      <c r="L36" s="46"/>
      <c r="M36" s="46"/>
      <c r="N36" s="46"/>
      <c r="O36" s="46"/>
    </row>
    <row r="37" spans="2:15" x14ac:dyDescent="0.25">
      <c r="B37" s="200"/>
      <c r="C37" s="164"/>
      <c r="D37" s="164"/>
      <c r="E37" s="164"/>
      <c r="F37" s="164"/>
      <c r="G37" s="164"/>
      <c r="H37" s="48"/>
      <c r="I37" s="46"/>
      <c r="J37" s="46"/>
      <c r="K37" s="46"/>
      <c r="L37" s="46"/>
      <c r="M37" s="46"/>
      <c r="N37" s="46"/>
      <c r="O37" s="46"/>
    </row>
    <row r="38" spans="2:15" x14ac:dyDescent="0.25">
      <c r="B38" s="200"/>
      <c r="C38" s="164"/>
      <c r="D38" s="164"/>
      <c r="E38" s="164"/>
      <c r="F38" s="164"/>
      <c r="G38" s="164"/>
      <c r="H38" s="48"/>
      <c r="I38" s="46"/>
      <c r="J38" s="46"/>
      <c r="K38" s="46"/>
      <c r="L38" s="46"/>
      <c r="M38" s="46"/>
      <c r="N38" s="46"/>
      <c r="O38" s="46"/>
    </row>
    <row r="39" spans="2:15" x14ac:dyDescent="0.25">
      <c r="B39" s="200"/>
      <c r="C39" s="164"/>
      <c r="D39" s="164"/>
      <c r="E39" s="164"/>
      <c r="F39" s="164"/>
      <c r="G39" s="164"/>
      <c r="H39" s="48"/>
      <c r="I39" s="46"/>
      <c r="J39" s="46"/>
      <c r="K39" s="46"/>
      <c r="L39" s="46"/>
      <c r="M39" s="46"/>
      <c r="N39" s="46"/>
      <c r="O39" s="46"/>
    </row>
    <row r="40" spans="2:15" x14ac:dyDescent="0.25">
      <c r="B40" s="200"/>
      <c r="C40" s="164"/>
      <c r="D40" s="164"/>
      <c r="E40" s="164"/>
      <c r="F40" s="164"/>
      <c r="G40" s="164"/>
      <c r="H40" s="48"/>
      <c r="I40" s="46"/>
      <c r="J40" s="46"/>
      <c r="K40" s="46"/>
      <c r="L40" s="46"/>
      <c r="M40" s="46"/>
      <c r="N40" s="46"/>
      <c r="O40" s="46"/>
    </row>
    <row r="41" spans="2:15" ht="18.75" x14ac:dyDescent="0.25">
      <c r="B41" s="204" t="s">
        <v>31</v>
      </c>
      <c r="C41" s="42"/>
      <c r="D41" s="42"/>
      <c r="E41" s="42"/>
      <c r="F41" s="42"/>
      <c r="G41" s="42"/>
      <c r="H41" s="42"/>
      <c r="I41" s="42"/>
      <c r="J41" s="42"/>
      <c r="K41" s="42"/>
      <c r="L41" s="42"/>
      <c r="M41" s="42"/>
      <c r="N41" s="42"/>
      <c r="O41" s="42"/>
    </row>
    <row r="42" spans="2:15" x14ac:dyDescent="0.25">
      <c r="B42" s="200">
        <v>15</v>
      </c>
      <c r="C42" s="163" t="s">
        <v>32</v>
      </c>
      <c r="D42" s="163"/>
      <c r="E42" s="163"/>
      <c r="F42" s="163"/>
      <c r="G42" s="163"/>
      <c r="H42" s="48" t="s">
        <v>11</v>
      </c>
      <c r="I42" s="43" t="str">
        <f>IF(H42="closed","Cash-Out proceeds may be utilized for this purpose",IF(AND(H42="No Judgments/Tax Liens"),"Not Applicable",IF(AND(H42="Open"),Sheet2!C9," -----")))</f>
        <v xml:space="preserve"> -----</v>
      </c>
      <c r="J42" s="43"/>
      <c r="K42" s="43"/>
      <c r="L42" s="43"/>
      <c r="M42" s="43"/>
      <c r="N42" s="43"/>
      <c r="O42" s="43"/>
    </row>
    <row r="43" spans="2:15" x14ac:dyDescent="0.25">
      <c r="B43" s="200"/>
      <c r="C43" s="163"/>
      <c r="D43" s="163"/>
      <c r="E43" s="163"/>
      <c r="F43" s="163"/>
      <c r="G43" s="163"/>
      <c r="H43" s="48"/>
      <c r="I43" s="43"/>
      <c r="J43" s="43"/>
      <c r="K43" s="43"/>
      <c r="L43" s="43"/>
      <c r="M43" s="43"/>
      <c r="N43" s="43"/>
      <c r="O43" s="43"/>
    </row>
    <row r="44" spans="2:15" x14ac:dyDescent="0.25">
      <c r="B44" s="200"/>
      <c r="C44" s="163"/>
      <c r="D44" s="163"/>
      <c r="E44" s="163"/>
      <c r="F44" s="163"/>
      <c r="G44" s="163"/>
      <c r="H44" s="48"/>
      <c r="I44" s="43"/>
      <c r="J44" s="43"/>
      <c r="K44" s="43"/>
      <c r="L44" s="43"/>
      <c r="M44" s="43"/>
      <c r="N44" s="43"/>
      <c r="O44" s="43"/>
    </row>
    <row r="45" spans="2:15" x14ac:dyDescent="0.25">
      <c r="B45" s="200"/>
      <c r="C45" s="163"/>
      <c r="D45" s="163"/>
      <c r="E45" s="163"/>
      <c r="F45" s="163"/>
      <c r="G45" s="163"/>
      <c r="H45" s="48"/>
      <c r="I45" s="43"/>
      <c r="J45" s="43"/>
      <c r="K45" s="43"/>
      <c r="L45" s="43"/>
      <c r="M45" s="43"/>
      <c r="N45" s="43"/>
      <c r="O45" s="43"/>
    </row>
    <row r="46" spans="2:15" x14ac:dyDescent="0.25">
      <c r="B46" s="200"/>
      <c r="C46" s="163"/>
      <c r="D46" s="163"/>
      <c r="E46" s="163"/>
      <c r="F46" s="163"/>
      <c r="G46" s="163"/>
      <c r="H46" s="48"/>
      <c r="I46" s="43"/>
      <c r="J46" s="43"/>
      <c r="K46" s="43"/>
      <c r="L46" s="43"/>
      <c r="M46" s="43"/>
      <c r="N46" s="43"/>
      <c r="O46" s="43"/>
    </row>
    <row r="47" spans="2:15" x14ac:dyDescent="0.25">
      <c r="B47" s="200">
        <v>16</v>
      </c>
      <c r="C47" s="163" t="s">
        <v>36</v>
      </c>
      <c r="D47" s="163"/>
      <c r="E47" s="163"/>
      <c r="F47" s="163"/>
      <c r="G47" s="163"/>
      <c r="H47" s="48" t="s">
        <v>11</v>
      </c>
      <c r="I47" s="43" t="str">
        <f>IF(H47="closed","No additional requirements",IF(AND(H47="No Collections/Charge-Offs"),"Not Applicable",IF(AND(H47="Open"),"May remain open when an individual account balance is under $250 and the aggregate of accounts outstanding is under $1,000. Medical collections may remain open regardless of amount."," -----")))</f>
        <v xml:space="preserve"> -----</v>
      </c>
      <c r="J47" s="43"/>
      <c r="K47" s="43"/>
      <c r="L47" s="43"/>
      <c r="M47" s="43"/>
      <c r="N47" s="43"/>
      <c r="O47" s="43"/>
    </row>
    <row r="48" spans="2:15" x14ac:dyDescent="0.25">
      <c r="B48" s="200"/>
      <c r="C48" s="163"/>
      <c r="D48" s="163"/>
      <c r="E48" s="163"/>
      <c r="F48" s="163"/>
      <c r="G48" s="163"/>
      <c r="H48" s="48"/>
      <c r="I48" s="43"/>
      <c r="J48" s="43"/>
      <c r="K48" s="43"/>
      <c r="L48" s="43"/>
      <c r="M48" s="43"/>
      <c r="N48" s="43"/>
      <c r="O48" s="43"/>
    </row>
    <row r="49" spans="2:15" x14ac:dyDescent="0.25">
      <c r="B49" s="200"/>
      <c r="C49" s="163"/>
      <c r="D49" s="163"/>
      <c r="E49" s="163"/>
      <c r="F49" s="163"/>
      <c r="G49" s="163"/>
      <c r="H49" s="48"/>
      <c r="I49" s="43"/>
      <c r="J49" s="43"/>
      <c r="K49" s="43"/>
      <c r="L49" s="43"/>
      <c r="M49" s="43"/>
      <c r="N49" s="43"/>
      <c r="O49" s="43"/>
    </row>
    <row r="50" spans="2:15" ht="18.75" x14ac:dyDescent="0.25">
      <c r="B50" s="204" t="s">
        <v>38</v>
      </c>
      <c r="C50" s="42"/>
      <c r="D50" s="42"/>
      <c r="E50" s="42"/>
      <c r="F50" s="42"/>
      <c r="G50" s="42"/>
      <c r="H50" s="42"/>
      <c r="I50" s="42"/>
      <c r="J50" s="42"/>
      <c r="K50" s="42"/>
      <c r="L50" s="42"/>
      <c r="M50" s="42"/>
      <c r="N50" s="42"/>
      <c r="O50" s="42"/>
    </row>
    <row r="51" spans="2:15" x14ac:dyDescent="0.25">
      <c r="B51" s="200">
        <v>17</v>
      </c>
      <c r="C51" s="163" t="s">
        <v>37</v>
      </c>
      <c r="D51" s="163"/>
      <c r="E51" s="163"/>
      <c r="F51" s="163"/>
      <c r="G51" s="163"/>
      <c r="H51" s="45" t="s">
        <v>11</v>
      </c>
      <c r="I51" s="43" t="str">
        <f>IF(H51="No","No action required",IF(AND(H51="Yes"),"Remove and pull new credit report unless collection account and balance is less than or equal to $250"," -----"))</f>
        <v xml:space="preserve"> -----</v>
      </c>
      <c r="J51" s="43"/>
      <c r="K51" s="43"/>
      <c r="L51" s="43"/>
      <c r="M51" s="43"/>
      <c r="N51" s="43"/>
      <c r="O51" s="43"/>
    </row>
    <row r="52" spans="2:15" x14ac:dyDescent="0.25">
      <c r="B52" s="200"/>
      <c r="C52" s="163"/>
      <c r="D52" s="163"/>
      <c r="E52" s="163"/>
      <c r="F52" s="163"/>
      <c r="G52" s="163"/>
      <c r="H52" s="45"/>
      <c r="I52" s="43"/>
      <c r="J52" s="43"/>
      <c r="K52" s="43"/>
      <c r="L52" s="43"/>
      <c r="M52" s="43"/>
      <c r="N52" s="43"/>
      <c r="O52" s="43"/>
    </row>
    <row r="53" spans="2:15" ht="18.75" x14ac:dyDescent="0.25">
      <c r="B53" s="204" t="s">
        <v>39</v>
      </c>
      <c r="C53" s="42"/>
      <c r="D53" s="42"/>
      <c r="E53" s="42"/>
      <c r="F53" s="42"/>
      <c r="G53" s="42"/>
      <c r="H53" s="42"/>
      <c r="I53" s="42"/>
      <c r="J53" s="42"/>
      <c r="K53" s="42"/>
      <c r="L53" s="42"/>
      <c r="M53" s="42"/>
      <c r="N53" s="42"/>
      <c r="O53" s="42"/>
    </row>
    <row r="54" spans="2:15" x14ac:dyDescent="0.25">
      <c r="B54" s="200">
        <v>18</v>
      </c>
      <c r="C54" s="163" t="s">
        <v>42</v>
      </c>
      <c r="D54" s="163"/>
      <c r="E54" s="163"/>
      <c r="F54" s="163"/>
      <c r="G54" s="163"/>
      <c r="H54" s="48" t="s">
        <v>11</v>
      </c>
      <c r="I54" s="43" t="str">
        <f>IF(H54="yes","Alimony may be deducted from income rather than included as a liability",IF(AND(H54="No"),"Payments must be included as a liability",IF(AND(H54="No Alimony Payments"),"Not Applicable"," -----")))</f>
        <v xml:space="preserve"> -----</v>
      </c>
      <c r="J54" s="43"/>
      <c r="K54" s="43"/>
      <c r="L54" s="43"/>
      <c r="M54" s="43"/>
      <c r="N54" s="43"/>
      <c r="O54" s="43"/>
    </row>
    <row r="55" spans="2:15" x14ac:dyDescent="0.25">
      <c r="B55" s="200"/>
      <c r="C55" s="163"/>
      <c r="D55" s="163"/>
      <c r="E55" s="163"/>
      <c r="F55" s="163"/>
      <c r="G55" s="163"/>
      <c r="H55" s="48"/>
      <c r="I55" s="43"/>
      <c r="J55" s="43"/>
      <c r="K55" s="43"/>
      <c r="L55" s="43"/>
      <c r="M55" s="43"/>
      <c r="N55" s="43"/>
      <c r="O55" s="43"/>
    </row>
    <row r="56" spans="2:15" x14ac:dyDescent="0.25">
      <c r="B56" s="200">
        <v>19</v>
      </c>
      <c r="C56" s="164" t="s">
        <v>44</v>
      </c>
      <c r="D56" s="164"/>
      <c r="E56" s="164"/>
      <c r="F56" s="164"/>
      <c r="G56" s="164"/>
      <c r="H56" s="45" t="s">
        <v>11</v>
      </c>
      <c r="I56" s="43" t="str">
        <f>IF(H56="Yes","May exclude, as long as the applicant has the assets to make the remaining payments. Cannot exclude lease payments",IF(AND(H56="No"),"No additional requirements"," -----"))</f>
        <v xml:space="preserve"> -----</v>
      </c>
      <c r="J56" s="43"/>
      <c r="K56" s="43"/>
      <c r="L56" s="43"/>
      <c r="M56" s="43"/>
      <c r="N56" s="43"/>
      <c r="O56" s="43"/>
    </row>
    <row r="57" spans="2:15" x14ac:dyDescent="0.25">
      <c r="B57" s="200"/>
      <c r="C57" s="164"/>
      <c r="D57" s="164"/>
      <c r="E57" s="164"/>
      <c r="F57" s="164"/>
      <c r="G57" s="164"/>
      <c r="H57" s="45"/>
      <c r="I57" s="43"/>
      <c r="J57" s="43"/>
      <c r="K57" s="43"/>
      <c r="L57" s="43"/>
      <c r="M57" s="43"/>
      <c r="N57" s="43"/>
      <c r="O57" s="43"/>
    </row>
    <row r="58" spans="2:15" ht="15" customHeight="1" x14ac:dyDescent="0.25">
      <c r="B58" s="201">
        <v>20</v>
      </c>
      <c r="C58" s="164" t="s">
        <v>45</v>
      </c>
      <c r="D58" s="164"/>
      <c r="E58" s="164"/>
      <c r="F58" s="164"/>
      <c r="G58" s="164"/>
      <c r="H58" s="45" t="s">
        <v>11</v>
      </c>
      <c r="I58" s="43" t="str">
        <f>IF(H58="Yes","Source the funds utilized. May be paid off with proceeds from a cash out refinance. Cannot exclude lease payments",IF(AND(H58="No"),"No additional requirements"," -----"))</f>
        <v xml:space="preserve"> -----</v>
      </c>
      <c r="J58" s="43"/>
      <c r="K58" s="43"/>
      <c r="L58" s="43"/>
      <c r="M58" s="43"/>
      <c r="N58" s="43"/>
      <c r="O58" s="43"/>
    </row>
    <row r="59" spans="2:15" x14ac:dyDescent="0.25">
      <c r="B59" s="201"/>
      <c r="C59" s="164"/>
      <c r="D59" s="164"/>
      <c r="E59" s="164"/>
      <c r="F59" s="164"/>
      <c r="G59" s="164"/>
      <c r="H59" s="45"/>
      <c r="I59" s="43"/>
      <c r="J59" s="43"/>
      <c r="K59" s="43"/>
      <c r="L59" s="43"/>
      <c r="M59" s="43"/>
      <c r="N59" s="43"/>
      <c r="O59" s="43"/>
    </row>
    <row r="60" spans="2:15" x14ac:dyDescent="0.25">
      <c r="B60" s="201"/>
      <c r="C60" s="164"/>
      <c r="D60" s="164"/>
      <c r="E60" s="164"/>
      <c r="F60" s="164"/>
      <c r="G60" s="164"/>
      <c r="H60" s="45"/>
      <c r="I60" s="43"/>
      <c r="J60" s="43"/>
      <c r="K60" s="43"/>
      <c r="L60" s="43"/>
      <c r="M60" s="43"/>
      <c r="N60" s="43"/>
      <c r="O60" s="43"/>
    </row>
    <row r="61" spans="2:15" ht="15" customHeight="1" x14ac:dyDescent="0.25">
      <c r="B61" s="201">
        <v>21</v>
      </c>
      <c r="C61" s="164" t="s">
        <v>47</v>
      </c>
      <c r="D61" s="164"/>
      <c r="E61" s="164"/>
      <c r="F61" s="164"/>
      <c r="G61" s="164"/>
      <c r="H61" s="45" t="s">
        <v>11</v>
      </c>
      <c r="I61" s="43" t="str">
        <f>IF(H61="Yes","Use actual payment on credit report, unless the applicant can document a lower payment",IF(AND(H61="No"),Sheet2!C10," -----"))</f>
        <v xml:space="preserve"> -----</v>
      </c>
      <c r="J61" s="43"/>
      <c r="K61" s="43"/>
      <c r="L61" s="43"/>
      <c r="M61" s="43"/>
      <c r="N61" s="43"/>
      <c r="O61" s="43"/>
    </row>
    <row r="62" spans="2:15" x14ac:dyDescent="0.25">
      <c r="B62" s="201"/>
      <c r="C62" s="164"/>
      <c r="D62" s="164"/>
      <c r="E62" s="164"/>
      <c r="F62" s="164"/>
      <c r="G62" s="164"/>
      <c r="H62" s="45"/>
      <c r="I62" s="43"/>
      <c r="J62" s="43"/>
      <c r="K62" s="43"/>
      <c r="L62" s="43"/>
      <c r="M62" s="43"/>
      <c r="N62" s="43"/>
      <c r="O62" s="43"/>
    </row>
    <row r="63" spans="2:15" x14ac:dyDescent="0.25">
      <c r="B63" s="201"/>
      <c r="C63" s="164"/>
      <c r="D63" s="164"/>
      <c r="E63" s="164"/>
      <c r="F63" s="164"/>
      <c r="G63" s="164"/>
      <c r="H63" s="45"/>
      <c r="I63" s="43"/>
      <c r="J63" s="43"/>
      <c r="K63" s="43"/>
      <c r="L63" s="43"/>
      <c r="M63" s="43"/>
      <c r="N63" s="43"/>
      <c r="O63" s="43"/>
    </row>
    <row r="64" spans="2:15" x14ac:dyDescent="0.25">
      <c r="B64" s="201"/>
      <c r="C64" s="164"/>
      <c r="D64" s="164"/>
      <c r="E64" s="164"/>
      <c r="F64" s="164"/>
      <c r="G64" s="164"/>
      <c r="H64" s="45"/>
      <c r="I64" s="43"/>
      <c r="J64" s="43"/>
      <c r="K64" s="43"/>
      <c r="L64" s="43"/>
      <c r="M64" s="43"/>
      <c r="N64" s="43"/>
      <c r="O64" s="43"/>
    </row>
    <row r="65" spans="2:15" x14ac:dyDescent="0.25">
      <c r="B65" s="201">
        <v>22</v>
      </c>
      <c r="C65" s="163" t="s">
        <v>48</v>
      </c>
      <c r="D65" s="163"/>
      <c r="E65" s="163"/>
      <c r="F65" s="163"/>
      <c r="G65" s="163"/>
      <c r="H65" s="45" t="s">
        <v>11</v>
      </c>
      <c r="I65" s="43" t="str">
        <f>IF(H65="No","No additional requirements",IF(AND(H65="Yes"),"Document the funds used for payoff. May be paid off with proceeds from a cash out refinance"," -----"))</f>
        <v xml:space="preserve"> -----</v>
      </c>
      <c r="J65" s="43"/>
      <c r="K65" s="43"/>
      <c r="L65" s="43"/>
      <c r="M65" s="43"/>
      <c r="N65" s="43"/>
      <c r="O65" s="43"/>
    </row>
    <row r="66" spans="2:15" x14ac:dyDescent="0.25">
      <c r="B66" s="201"/>
      <c r="C66" s="163"/>
      <c r="D66" s="163"/>
      <c r="E66" s="163"/>
      <c r="F66" s="163"/>
      <c r="G66" s="163"/>
      <c r="H66" s="45"/>
      <c r="I66" s="43"/>
      <c r="J66" s="43"/>
      <c r="K66" s="43"/>
      <c r="L66" s="43"/>
      <c r="M66" s="43"/>
      <c r="N66" s="43"/>
      <c r="O66" s="43"/>
    </row>
    <row r="67" spans="2:15" x14ac:dyDescent="0.25">
      <c r="B67" s="201">
        <v>23</v>
      </c>
      <c r="C67" s="163" t="s">
        <v>46</v>
      </c>
      <c r="D67" s="163"/>
      <c r="E67" s="163"/>
      <c r="F67" s="163"/>
      <c r="G67" s="163"/>
      <c r="H67" s="48" t="s">
        <v>11</v>
      </c>
      <c r="I67" s="43" t="str">
        <f>IF(H67="Yes","Use that payment",IF(AND(H67="No"),"If deferred and no payment listed, use  the lesser of 1% of the outstanding balance or document the fully amortized payment",IF(AND(H67="No Student Loans"),"Not Applicable"," -----")))</f>
        <v xml:space="preserve"> -----</v>
      </c>
      <c r="J67" s="43"/>
      <c r="K67" s="43"/>
      <c r="L67" s="43"/>
      <c r="M67" s="43"/>
      <c r="N67" s="43"/>
      <c r="O67" s="43"/>
    </row>
    <row r="68" spans="2:15" x14ac:dyDescent="0.25">
      <c r="B68" s="201"/>
      <c r="C68" s="163"/>
      <c r="D68" s="163"/>
      <c r="E68" s="163"/>
      <c r="F68" s="163"/>
      <c r="G68" s="163"/>
      <c r="H68" s="48"/>
      <c r="I68" s="43"/>
      <c r="J68" s="43"/>
      <c r="K68" s="43"/>
      <c r="L68" s="43"/>
      <c r="M68" s="43"/>
      <c r="N68" s="43"/>
      <c r="O68" s="43"/>
    </row>
    <row r="69" spans="2:15" ht="15" customHeight="1" x14ac:dyDescent="0.25">
      <c r="B69" s="201">
        <v>24</v>
      </c>
      <c r="C69" s="163" t="s">
        <v>49</v>
      </c>
      <c r="D69" s="163"/>
      <c r="E69" s="163"/>
      <c r="F69" s="163"/>
      <c r="G69" s="163"/>
      <c r="H69" s="45" t="s">
        <v>11</v>
      </c>
      <c r="I69" s="44" t="str">
        <f>IF(H69="No","Not Applicable",IF(AND(H69="Yes"),Sheet2!C11," -----"))</f>
        <v xml:space="preserve"> -----</v>
      </c>
      <c r="J69" s="44"/>
      <c r="K69" s="44"/>
      <c r="L69" s="44"/>
      <c r="M69" s="44"/>
      <c r="N69" s="44"/>
      <c r="O69" s="44"/>
    </row>
    <row r="70" spans="2:15" x14ac:dyDescent="0.25">
      <c r="B70" s="201"/>
      <c r="C70" s="163"/>
      <c r="D70" s="163"/>
      <c r="E70" s="163"/>
      <c r="F70" s="163"/>
      <c r="G70" s="163"/>
      <c r="H70" s="45"/>
      <c r="I70" s="44"/>
      <c r="J70" s="44"/>
      <c r="K70" s="44"/>
      <c r="L70" s="44"/>
      <c r="M70" s="44"/>
      <c r="N70" s="44"/>
      <c r="O70" s="44"/>
    </row>
    <row r="71" spans="2:15" x14ac:dyDescent="0.25">
      <c r="B71" s="201"/>
      <c r="C71" s="163"/>
      <c r="D71" s="163"/>
      <c r="E71" s="163"/>
      <c r="F71" s="163"/>
      <c r="G71" s="163"/>
      <c r="H71" s="45"/>
      <c r="I71" s="44"/>
      <c r="J71" s="44"/>
      <c r="K71" s="44"/>
      <c r="L71" s="44"/>
      <c r="M71" s="44"/>
      <c r="N71" s="44"/>
      <c r="O71" s="44"/>
    </row>
    <row r="72" spans="2:15" x14ac:dyDescent="0.25">
      <c r="B72" s="201"/>
      <c r="C72" s="163"/>
      <c r="D72" s="163"/>
      <c r="E72" s="163"/>
      <c r="F72" s="163"/>
      <c r="G72" s="163"/>
      <c r="H72" s="45"/>
      <c r="I72" s="44"/>
      <c r="J72" s="44"/>
      <c r="K72" s="44"/>
      <c r="L72" s="44"/>
      <c r="M72" s="44"/>
      <c r="N72" s="44"/>
      <c r="O72" s="44"/>
    </row>
    <row r="73" spans="2:15" x14ac:dyDescent="0.25">
      <c r="B73" s="201"/>
      <c r="C73" s="163"/>
      <c r="D73" s="163"/>
      <c r="E73" s="163"/>
      <c r="F73" s="163"/>
      <c r="G73" s="163"/>
      <c r="H73" s="45"/>
      <c r="I73" s="44"/>
      <c r="J73" s="44"/>
      <c r="K73" s="44"/>
      <c r="L73" s="44"/>
      <c r="M73" s="44"/>
      <c r="N73" s="44"/>
      <c r="O73" s="44"/>
    </row>
    <row r="74" spans="2:15" x14ac:dyDescent="0.25">
      <c r="B74" s="201"/>
      <c r="C74" s="163"/>
      <c r="D74" s="163"/>
      <c r="E74" s="163"/>
      <c r="F74" s="163"/>
      <c r="G74" s="163"/>
      <c r="H74" s="45"/>
      <c r="I74" s="44"/>
      <c r="J74" s="44"/>
      <c r="K74" s="44"/>
      <c r="L74" s="44"/>
      <c r="M74" s="44"/>
      <c r="N74" s="44"/>
      <c r="O74" s="44"/>
    </row>
    <row r="75" spans="2:15" x14ac:dyDescent="0.25">
      <c r="B75" s="201"/>
      <c r="C75" s="163"/>
      <c r="D75" s="163"/>
      <c r="E75" s="163"/>
      <c r="F75" s="163"/>
      <c r="G75" s="163"/>
      <c r="H75" s="45"/>
      <c r="I75" s="44"/>
      <c r="J75" s="44"/>
      <c r="K75" s="44"/>
      <c r="L75" s="44"/>
      <c r="M75" s="44"/>
      <c r="N75" s="44"/>
      <c r="O75" s="44"/>
    </row>
    <row r="76" spans="2:15" x14ac:dyDescent="0.25">
      <c r="B76" s="201"/>
      <c r="C76" s="163"/>
      <c r="D76" s="163"/>
      <c r="E76" s="163"/>
      <c r="F76" s="163"/>
      <c r="G76" s="163"/>
      <c r="H76" s="45"/>
      <c r="I76" s="44"/>
      <c r="J76" s="44"/>
      <c r="K76" s="44"/>
      <c r="L76" s="44"/>
      <c r="M76" s="44"/>
      <c r="N76" s="44"/>
      <c r="O76" s="44"/>
    </row>
    <row r="77" spans="2:15" x14ac:dyDescent="0.25">
      <c r="B77" s="201"/>
      <c r="C77" s="163"/>
      <c r="D77" s="163"/>
      <c r="E77" s="163"/>
      <c r="F77" s="163"/>
      <c r="G77" s="163"/>
      <c r="H77" s="45"/>
      <c r="I77" s="44"/>
      <c r="J77" s="44"/>
      <c r="K77" s="44"/>
      <c r="L77" s="44"/>
      <c r="M77" s="44"/>
      <c r="N77" s="44"/>
      <c r="O77" s="44"/>
    </row>
    <row r="78" spans="2:15" x14ac:dyDescent="0.25">
      <c r="B78" s="201"/>
      <c r="C78" s="163"/>
      <c r="D78" s="163"/>
      <c r="E78" s="163"/>
      <c r="F78" s="163"/>
      <c r="G78" s="163"/>
      <c r="H78" s="45"/>
      <c r="I78" s="44"/>
      <c r="J78" s="44"/>
      <c r="K78" s="44"/>
      <c r="L78" s="44"/>
      <c r="M78" s="44"/>
      <c r="N78" s="44"/>
      <c r="O78" s="44"/>
    </row>
    <row r="79" spans="2:15" x14ac:dyDescent="0.25">
      <c r="B79" s="201"/>
      <c r="C79" s="163"/>
      <c r="D79" s="163"/>
      <c r="E79" s="163"/>
      <c r="F79" s="163"/>
      <c r="G79" s="163"/>
      <c r="H79" s="45"/>
      <c r="I79" s="44"/>
      <c r="J79" s="44"/>
      <c r="K79" s="44"/>
      <c r="L79" s="44"/>
      <c r="M79" s="44"/>
      <c r="N79" s="44"/>
      <c r="O79" s="44"/>
    </row>
    <row r="80" spans="2:15" x14ac:dyDescent="0.25">
      <c r="B80" s="201"/>
      <c r="C80" s="163"/>
      <c r="D80" s="163"/>
      <c r="E80" s="163"/>
      <c r="F80" s="163"/>
      <c r="G80" s="163"/>
      <c r="H80" s="45"/>
      <c r="I80" s="44"/>
      <c r="J80" s="44"/>
      <c r="K80" s="44"/>
      <c r="L80" s="44"/>
      <c r="M80" s="44"/>
      <c r="N80" s="44"/>
      <c r="O80" s="44"/>
    </row>
    <row r="81" spans="2:15" x14ac:dyDescent="0.25">
      <c r="B81" s="202"/>
      <c r="C81" s="163"/>
      <c r="D81" s="163"/>
      <c r="E81" s="163"/>
      <c r="F81" s="163"/>
      <c r="G81" s="163"/>
      <c r="H81" s="45"/>
      <c r="I81" s="44"/>
      <c r="J81" s="44"/>
      <c r="K81" s="44"/>
      <c r="L81" s="44"/>
      <c r="M81" s="44"/>
      <c r="N81" s="44"/>
      <c r="O81" s="44"/>
    </row>
    <row r="82" spans="2:15" s="8" customFormat="1" x14ac:dyDescent="0.25">
      <c r="B82" s="3"/>
      <c r="C82" s="4"/>
      <c r="D82" s="3"/>
      <c r="E82" s="3"/>
      <c r="F82" s="3"/>
      <c r="G82" s="3"/>
      <c r="H82" s="3"/>
      <c r="I82" s="3"/>
      <c r="J82" s="3"/>
      <c r="K82" s="3"/>
      <c r="L82" s="3"/>
      <c r="M82" s="3"/>
      <c r="N82" s="3"/>
      <c r="O82" s="3"/>
    </row>
  </sheetData>
  <mergeCells count="99">
    <mergeCell ref="B4:B5"/>
    <mergeCell ref="I58:O60"/>
    <mergeCell ref="I56:O57"/>
    <mergeCell ref="H56:H57"/>
    <mergeCell ref="C56:G57"/>
    <mergeCell ref="B56:B57"/>
    <mergeCell ref="C58:G60"/>
    <mergeCell ref="H58:H60"/>
    <mergeCell ref="B58:B60"/>
    <mergeCell ref="B53:O53"/>
    <mergeCell ref="C47:G49"/>
    <mergeCell ref="B47:B49"/>
    <mergeCell ref="C35:G40"/>
    <mergeCell ref="H47:H49"/>
    <mergeCell ref="I47:O49"/>
    <mergeCell ref="I4:O5"/>
    <mergeCell ref="H4:H5"/>
    <mergeCell ref="C4:G5"/>
    <mergeCell ref="B41:O41"/>
    <mergeCell ref="B34:O34"/>
    <mergeCell ref="B1:O1"/>
    <mergeCell ref="C28:G29"/>
    <mergeCell ref="C30:G31"/>
    <mergeCell ref="H28:H29"/>
    <mergeCell ref="H30:H31"/>
    <mergeCell ref="I26:O27"/>
    <mergeCell ref="I28:O29"/>
    <mergeCell ref="I30:O31"/>
    <mergeCell ref="B25:O25"/>
    <mergeCell ref="C26:G27"/>
    <mergeCell ref="H26:H27"/>
    <mergeCell ref="B26:B27"/>
    <mergeCell ref="H54:H55"/>
    <mergeCell ref="B54:B55"/>
    <mergeCell ref="C54:G55"/>
    <mergeCell ref="I54:O55"/>
    <mergeCell ref="B50:O50"/>
    <mergeCell ref="I51:O52"/>
    <mergeCell ref="H51:H52"/>
    <mergeCell ref="C51:G52"/>
    <mergeCell ref="B51:B52"/>
    <mergeCell ref="I42:O46"/>
    <mergeCell ref="H42:H46"/>
    <mergeCell ref="C42:G46"/>
    <mergeCell ref="B42:B46"/>
    <mergeCell ref="B32:B33"/>
    <mergeCell ref="H32:H33"/>
    <mergeCell ref="B35:B40"/>
    <mergeCell ref="H35:H40"/>
    <mergeCell ref="I35:O40"/>
    <mergeCell ref="I32:O33"/>
    <mergeCell ref="C32:G33"/>
    <mergeCell ref="B28:B29"/>
    <mergeCell ref="B30:B31"/>
    <mergeCell ref="H11:H15"/>
    <mergeCell ref="C11:G15"/>
    <mergeCell ref="B11:B15"/>
    <mergeCell ref="C17:G18"/>
    <mergeCell ref="B17:B18"/>
    <mergeCell ref="H17:H18"/>
    <mergeCell ref="B21:B24"/>
    <mergeCell ref="I17:O18"/>
    <mergeCell ref="I19:O20"/>
    <mergeCell ref="I21:O24"/>
    <mergeCell ref="C16:G16"/>
    <mergeCell ref="H19:H20"/>
    <mergeCell ref="H21:H24"/>
    <mergeCell ref="C2:G2"/>
    <mergeCell ref="I2:O2"/>
    <mergeCell ref="I67:O68"/>
    <mergeCell ref="H67:H68"/>
    <mergeCell ref="C67:G68"/>
    <mergeCell ref="C65:G66"/>
    <mergeCell ref="H65:H66"/>
    <mergeCell ref="I65:O66"/>
    <mergeCell ref="B6:O6"/>
    <mergeCell ref="B3:O3"/>
    <mergeCell ref="I10:O10"/>
    <mergeCell ref="C10:G10"/>
    <mergeCell ref="I7:O8"/>
    <mergeCell ref="C7:G8"/>
    <mergeCell ref="H7:H8"/>
    <mergeCell ref="B7:B8"/>
    <mergeCell ref="B9:O9"/>
    <mergeCell ref="I11:O15"/>
    <mergeCell ref="B67:B68"/>
    <mergeCell ref="I69:O81"/>
    <mergeCell ref="C69:G81"/>
    <mergeCell ref="B69:B81"/>
    <mergeCell ref="H69:H81"/>
    <mergeCell ref="H61:H64"/>
    <mergeCell ref="C61:G64"/>
    <mergeCell ref="I61:O64"/>
    <mergeCell ref="B61:B64"/>
    <mergeCell ref="B65:B66"/>
    <mergeCell ref="I16:O16"/>
    <mergeCell ref="C19:G20"/>
    <mergeCell ref="B19:B20"/>
    <mergeCell ref="C21:G24"/>
  </mergeCells>
  <conditionalFormatting sqref="I16:O16">
    <cfRule type="containsText" dxfId="41" priority="13" operator="containsText" text="Ineligible">
      <formula>NOT(ISERROR(SEARCH("Ineligible",I16)))</formula>
    </cfRule>
    <cfRule type="containsText" dxfId="40" priority="14" operator="containsText" text="Eligible">
      <formula>NOT(ISERROR(SEARCH("Eligible",I16)))</formula>
    </cfRule>
  </conditionalFormatting>
  <conditionalFormatting sqref="I26:O33">
    <cfRule type="containsText" dxfId="39" priority="11" operator="containsText" text="Ineligible">
      <formula>NOT(ISERROR(SEARCH("Ineligible",I26)))</formula>
    </cfRule>
    <cfRule type="containsText" dxfId="38" priority="12" operator="containsText" text="Eligible">
      <formula>NOT(ISERROR(SEARCH("Eligible",I26)))</formula>
    </cfRule>
  </conditionalFormatting>
  <conditionalFormatting sqref="I35:O40">
    <cfRule type="containsText" dxfId="37" priority="9" operator="containsText" text="Ineligible">
      <formula>NOT(ISERROR(SEARCH("Ineligible",I35)))</formula>
    </cfRule>
    <cfRule type="containsText" dxfId="36" priority="10" operator="containsText" text="Eligible">
      <formula>NOT(ISERROR(SEARCH("Eligible",I35)))</formula>
    </cfRule>
  </conditionalFormatting>
  <conditionalFormatting sqref="I4">
    <cfRule type="containsText" dxfId="35" priority="8" operator="containsText" text="Eligible">
      <formula>NOT(ISERROR(SEARCH("Eligible",I4)))</formula>
    </cfRule>
  </conditionalFormatting>
  <conditionalFormatting sqref="C11:O15">
    <cfRule type="expression" dxfId="34" priority="7">
      <formula>$H$10=1</formula>
    </cfRule>
  </conditionalFormatting>
  <conditionalFormatting sqref="I17:O18">
    <cfRule type="containsText" dxfId="33" priority="5" operator="containsText" text="Ineligible">
      <formula>NOT(ISERROR(SEARCH("Ineligible",I17)))</formula>
    </cfRule>
    <cfRule type="containsText" dxfId="32" priority="6" operator="containsText" text="Eligible">
      <formula>NOT(ISERROR(SEARCH("Eligible",I17)))</formula>
    </cfRule>
  </conditionalFormatting>
  <conditionalFormatting sqref="I19:O20">
    <cfRule type="containsText" dxfId="31" priority="3" operator="containsText" text="Ineligible">
      <formula>NOT(ISERROR(SEARCH("Ineligible",I19)))</formula>
    </cfRule>
    <cfRule type="containsText" dxfId="30" priority="4" operator="containsText" text="Eligible">
      <formula>NOT(ISERROR(SEARCH("Eligible",I19)))</formula>
    </cfRule>
  </conditionalFormatting>
  <conditionalFormatting sqref="I21:O24">
    <cfRule type="containsText" dxfId="29" priority="1" operator="containsText" text="Ineligible">
      <formula>NOT(ISERROR(SEARCH("Ineligible",I21)))</formula>
    </cfRule>
    <cfRule type="containsText" dxfId="28" priority="2" operator="containsText" text="Eligible">
      <formula>NOT(ISERROR(SEARCH("Eligible",I21)))</formula>
    </cfRule>
  </conditionalFormatting>
  <pageMargins left="0.2" right="0.2" top="0.75" bottom="0.75" header="0.3" footer="0.3"/>
  <pageSetup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Sheet2!$C$1:$C$3</xm:f>
          </x14:formula1>
          <xm:sqref>H7:H8</xm:sqref>
        </x14:dataValidation>
        <x14:dataValidation type="list" allowBlank="1" showInputMessage="1" showErrorMessage="1">
          <x14:formula1>
            <xm:f>Sheet2!$D$1:$D$5</xm:f>
          </x14:formula1>
          <xm:sqref>H10</xm:sqref>
        </x14:dataValidation>
        <x14:dataValidation type="list" allowBlank="1" showInputMessage="1" showErrorMessage="1">
          <x14:formula1>
            <xm:f>Sheet2!$B$1:$B$3</xm:f>
          </x14:formula1>
          <xm:sqref>H16:H17 H19 H21 H11:H14 H51 H56 H58 H4 H69 H61 H65</xm:sqref>
        </x14:dataValidation>
        <x14:dataValidation type="list" allowBlank="1" showInputMessage="1" showErrorMessage="1">
          <x14:formula1>
            <xm:f>Sheet2!$E$1:$E$4</xm:f>
          </x14:formula1>
          <xm:sqref>H26:H27</xm:sqref>
        </x14:dataValidation>
        <x14:dataValidation type="list" allowBlank="1" showInputMessage="1" showErrorMessage="1">
          <x14:formula1>
            <xm:f>Sheet2!$F$1:$F$4</xm:f>
          </x14:formula1>
          <xm:sqref>H28:H31</xm:sqref>
        </x14:dataValidation>
        <x14:dataValidation type="list" allowBlank="1" showInputMessage="1" showErrorMessage="1">
          <x14:formula1>
            <xm:f>Sheet2!$H$1:$H$4</xm:f>
          </x14:formula1>
          <xm:sqref>H32:H33</xm:sqref>
        </x14:dataValidation>
        <x14:dataValidation type="list" allowBlank="1" showInputMessage="1" showErrorMessage="1">
          <x14:formula1>
            <xm:f>Sheet2!$I$1:$I$4</xm:f>
          </x14:formula1>
          <xm:sqref>H35:H40</xm:sqref>
        </x14:dataValidation>
        <x14:dataValidation type="list" allowBlank="1" showInputMessage="1" showErrorMessage="1">
          <x14:formula1>
            <xm:f>Sheet2!$J$1:$J$4</xm:f>
          </x14:formula1>
          <xm:sqref>H42</xm:sqref>
        </x14:dataValidation>
        <x14:dataValidation type="list" allowBlank="1" showInputMessage="1" showErrorMessage="1">
          <x14:formula1>
            <xm:f>Sheet2!$K$1:$K$4</xm:f>
          </x14:formula1>
          <xm:sqref>H47:H49</xm:sqref>
        </x14:dataValidation>
        <x14:dataValidation type="list" allowBlank="1" showInputMessage="1" showErrorMessage="1">
          <x14:formula1>
            <xm:f>Sheet2!$L$1:$L$4</xm:f>
          </x14:formula1>
          <xm:sqref>H54</xm:sqref>
        </x14:dataValidation>
        <x14:dataValidation type="list" allowBlank="1" showInputMessage="1" showErrorMessage="1">
          <x14:formula1>
            <xm:f>Sheet2!$N$1:$N$4</xm:f>
          </x14:formula1>
          <xm:sqref>H67:H68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election activeCell="K14" sqref="K14"/>
    </sheetView>
  </sheetViews>
  <sheetFormatPr defaultRowHeight="15" x14ac:dyDescent="0.25"/>
  <cols>
    <col min="2" max="2" width="29.28515625" bestFit="1" customWidth="1"/>
  </cols>
  <sheetData>
    <row r="2" spans="2:2" x14ac:dyDescent="0.25">
      <c r="B2" t="s">
        <v>80</v>
      </c>
    </row>
    <row r="3" spans="2:2" x14ac:dyDescent="0.25">
      <c r="B3" t="s">
        <v>73</v>
      </c>
    </row>
    <row r="4" spans="2:2" x14ac:dyDescent="0.25">
      <c r="B4" t="s">
        <v>74</v>
      </c>
    </row>
    <row r="5" spans="2:2" x14ac:dyDescent="0.25">
      <c r="B5" t="s">
        <v>75</v>
      </c>
    </row>
    <row r="6" spans="2:2" x14ac:dyDescent="0.25">
      <c r="B6" t="s">
        <v>76</v>
      </c>
    </row>
    <row r="7" spans="2:2" x14ac:dyDescent="0.25">
      <c r="B7" t="s">
        <v>77</v>
      </c>
    </row>
    <row r="8" spans="2:2" x14ac:dyDescent="0.25">
      <c r="B8" t="s">
        <v>78</v>
      </c>
    </row>
    <row r="9" spans="2:2" x14ac:dyDescent="0.25">
      <c r="B9" t="s">
        <v>79</v>
      </c>
    </row>
    <row r="10" spans="2:2" x14ac:dyDescent="0.25">
      <c r="B10" t="s">
        <v>81</v>
      </c>
    </row>
    <row r="11" spans="2:2" x14ac:dyDescent="0.25">
      <c r="B11" t="s">
        <v>82</v>
      </c>
    </row>
    <row r="12" spans="2:2" x14ac:dyDescent="0.25">
      <c r="B12" t="s">
        <v>83</v>
      </c>
    </row>
    <row r="13" spans="2:2" x14ac:dyDescent="0.25">
      <c r="B13" t="s">
        <v>84</v>
      </c>
    </row>
    <row r="14" spans="2:2" x14ac:dyDescent="0.25">
      <c r="B14" t="s">
        <v>85</v>
      </c>
    </row>
    <row r="15" spans="2:2" x14ac:dyDescent="0.25">
      <c r="B15" t="s">
        <v>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workbookViewId="0">
      <selection activeCell="O27" sqref="O27"/>
    </sheetView>
  </sheetViews>
  <sheetFormatPr defaultRowHeight="15" x14ac:dyDescent="0.25"/>
  <cols>
    <col min="2" max="2" width="11.5703125" customWidth="1"/>
    <col min="3" max="3" width="12.28515625" customWidth="1"/>
    <col min="4" max="4" width="10.85546875" customWidth="1"/>
    <col min="5" max="5" width="12.28515625" customWidth="1"/>
    <col min="6" max="6" width="13.42578125" customWidth="1"/>
    <col min="7" max="7" width="15" customWidth="1"/>
    <col min="8" max="8" width="12.42578125" customWidth="1"/>
    <col min="9" max="9" width="15.5703125" customWidth="1"/>
    <col min="10" max="10" width="22.5703125" bestFit="1" customWidth="1"/>
    <col min="11" max="11" width="25.85546875" bestFit="1" customWidth="1"/>
    <col min="12" max="12" width="13.42578125" customWidth="1"/>
    <col min="14" max="14" width="16.85546875" customWidth="1"/>
  </cols>
  <sheetData>
    <row r="1" spans="2:15" x14ac:dyDescent="0.25">
      <c r="B1" t="s">
        <v>11</v>
      </c>
      <c r="C1" t="s">
        <v>11</v>
      </c>
      <c r="D1" t="s">
        <v>11</v>
      </c>
      <c r="E1" t="s">
        <v>11</v>
      </c>
      <c r="F1" t="s">
        <v>11</v>
      </c>
      <c r="G1" t="s">
        <v>11</v>
      </c>
      <c r="H1" t="s">
        <v>11</v>
      </c>
      <c r="I1" t="s">
        <v>11</v>
      </c>
      <c r="J1" t="s">
        <v>11</v>
      </c>
      <c r="K1" t="s">
        <v>11</v>
      </c>
      <c r="L1" t="s">
        <v>11</v>
      </c>
      <c r="N1" t="s">
        <v>11</v>
      </c>
    </row>
    <row r="2" spans="2:15" x14ac:dyDescent="0.25">
      <c r="B2" s="1" t="s">
        <v>4</v>
      </c>
      <c r="C2" s="1">
        <v>1</v>
      </c>
      <c r="D2">
        <v>1</v>
      </c>
      <c r="E2" t="s">
        <v>20</v>
      </c>
      <c r="F2" t="s">
        <v>20</v>
      </c>
      <c r="G2" t="s">
        <v>20</v>
      </c>
      <c r="H2" t="s">
        <v>20</v>
      </c>
      <c r="I2" t="s">
        <v>30</v>
      </c>
      <c r="J2" t="s">
        <v>40</v>
      </c>
      <c r="K2" t="s">
        <v>41</v>
      </c>
      <c r="L2" t="s">
        <v>43</v>
      </c>
      <c r="N2" t="s">
        <v>242</v>
      </c>
    </row>
    <row r="3" spans="2:15" x14ac:dyDescent="0.25">
      <c r="B3" s="1" t="s">
        <v>5</v>
      </c>
      <c r="C3" s="1" t="s">
        <v>10</v>
      </c>
      <c r="D3">
        <v>2</v>
      </c>
      <c r="E3" t="s">
        <v>21</v>
      </c>
      <c r="F3" t="s">
        <v>23</v>
      </c>
      <c r="G3" t="s">
        <v>23</v>
      </c>
      <c r="H3" t="s">
        <v>28</v>
      </c>
      <c r="I3" t="s">
        <v>28</v>
      </c>
      <c r="J3" t="s">
        <v>33</v>
      </c>
      <c r="K3" t="s">
        <v>33</v>
      </c>
      <c r="L3" t="s">
        <v>4</v>
      </c>
      <c r="N3" t="s">
        <v>4</v>
      </c>
    </row>
    <row r="4" spans="2:15" x14ac:dyDescent="0.25">
      <c r="B4" s="1"/>
      <c r="C4" s="1"/>
      <c r="D4">
        <v>3</v>
      </c>
      <c r="E4" t="s">
        <v>22</v>
      </c>
      <c r="F4" t="s">
        <v>24</v>
      </c>
      <c r="G4" t="s">
        <v>25</v>
      </c>
      <c r="H4" t="s">
        <v>29</v>
      </c>
      <c r="I4" t="s">
        <v>29</v>
      </c>
      <c r="J4" t="s">
        <v>34</v>
      </c>
      <c r="K4" t="s">
        <v>34</v>
      </c>
      <c r="L4" t="s">
        <v>5</v>
      </c>
      <c r="N4" t="s">
        <v>5</v>
      </c>
    </row>
    <row r="5" spans="2:15" x14ac:dyDescent="0.25">
      <c r="D5">
        <v>4</v>
      </c>
    </row>
    <row r="6" spans="2:15" x14ac:dyDescent="0.25">
      <c r="C6" t="s">
        <v>201</v>
      </c>
    </row>
    <row r="7" spans="2:15" x14ac:dyDescent="0.25">
      <c r="C7" t="s">
        <v>52</v>
      </c>
    </row>
    <row r="8" spans="2:15" x14ac:dyDescent="0.25">
      <c r="C8" t="s">
        <v>53</v>
      </c>
    </row>
    <row r="9" spans="2:15" x14ac:dyDescent="0.25">
      <c r="C9" t="s">
        <v>35</v>
      </c>
    </row>
    <row r="10" spans="2:15" x14ac:dyDescent="0.25">
      <c r="C10" t="s">
        <v>51</v>
      </c>
    </row>
    <row r="11" spans="2:15" x14ac:dyDescent="0.25">
      <c r="C11" s="58" t="s">
        <v>50</v>
      </c>
      <c r="D11" s="58"/>
      <c r="E11" s="58"/>
      <c r="F11" s="58"/>
      <c r="G11" s="58"/>
      <c r="H11" s="58"/>
      <c r="I11" s="58"/>
      <c r="J11" s="58"/>
      <c r="K11" s="58"/>
      <c r="L11" s="58"/>
      <c r="M11" s="58"/>
      <c r="N11" s="58"/>
      <c r="O11" s="58"/>
    </row>
    <row r="12" spans="2:15" x14ac:dyDescent="0.25">
      <c r="C12" s="58"/>
      <c r="D12" s="58"/>
      <c r="E12" s="58"/>
      <c r="F12" s="58"/>
      <c r="G12" s="58"/>
      <c r="H12" s="58"/>
      <c r="I12" s="58"/>
      <c r="J12" s="58"/>
      <c r="K12" s="58"/>
      <c r="L12" s="58"/>
      <c r="M12" s="58"/>
      <c r="N12" s="58"/>
      <c r="O12" s="58"/>
    </row>
    <row r="13" spans="2:15" x14ac:dyDescent="0.25">
      <c r="C13" s="58"/>
      <c r="D13" s="58"/>
      <c r="E13" s="58"/>
      <c r="F13" s="58"/>
      <c r="G13" s="58"/>
      <c r="H13" s="58"/>
      <c r="I13" s="58"/>
      <c r="J13" s="58"/>
      <c r="K13" s="58"/>
      <c r="L13" s="58"/>
      <c r="M13" s="58"/>
      <c r="N13" s="58"/>
      <c r="O13" s="58"/>
    </row>
    <row r="14" spans="2:15" x14ac:dyDescent="0.25">
      <c r="C14" s="58"/>
      <c r="D14" s="58"/>
      <c r="E14" s="58"/>
      <c r="F14" s="58"/>
      <c r="G14" s="58"/>
      <c r="H14" s="58"/>
      <c r="I14" s="58"/>
      <c r="J14" s="58"/>
      <c r="K14" s="58"/>
      <c r="L14" s="58"/>
      <c r="M14" s="58"/>
      <c r="N14" s="58"/>
      <c r="O14" s="58"/>
    </row>
    <row r="15" spans="2:15" x14ac:dyDescent="0.25">
      <c r="C15" s="58"/>
      <c r="D15" s="58"/>
      <c r="E15" s="58"/>
      <c r="F15" s="58"/>
      <c r="G15" s="58"/>
      <c r="H15" s="58"/>
      <c r="I15" s="58"/>
      <c r="J15" s="58"/>
      <c r="K15" s="58"/>
      <c r="L15" s="58"/>
      <c r="M15" s="58"/>
      <c r="N15" s="58"/>
      <c r="O15" s="58"/>
    </row>
  </sheetData>
  <mergeCells count="1">
    <mergeCell ref="C11:O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7"/>
  <sheetViews>
    <sheetView topLeftCell="A10" workbookViewId="0">
      <selection activeCell="N21" sqref="N21"/>
    </sheetView>
  </sheetViews>
  <sheetFormatPr defaultRowHeight="15" x14ac:dyDescent="0.25"/>
  <cols>
    <col min="1" max="1" width="0.85546875" customWidth="1"/>
    <col min="2" max="2" width="20.85546875" customWidth="1"/>
    <col min="3" max="3" width="21.42578125" customWidth="1"/>
    <col min="4" max="5" width="12.140625" customWidth="1"/>
    <col min="6" max="6" width="17.85546875" customWidth="1"/>
    <col min="7" max="7" width="17.140625" customWidth="1"/>
  </cols>
  <sheetData>
    <row r="1" spans="2:7" ht="34.5" thickBot="1" x14ac:dyDescent="0.3">
      <c r="B1" s="59" t="s">
        <v>218</v>
      </c>
      <c r="C1" s="60"/>
      <c r="D1" s="60"/>
      <c r="E1" s="60"/>
      <c r="F1" s="60"/>
      <c r="G1" s="61"/>
    </row>
    <row r="2" spans="2:7" ht="15.75" customHeight="1" thickBot="1" x14ac:dyDescent="0.3">
      <c r="B2" s="197" t="s">
        <v>131</v>
      </c>
      <c r="C2" s="198"/>
      <c r="D2" s="198"/>
      <c r="E2" s="198"/>
      <c r="F2" s="198"/>
      <c r="G2" s="199"/>
    </row>
    <row r="3" spans="2:7" ht="15.2" customHeight="1" x14ac:dyDescent="0.25">
      <c r="B3" s="189" t="s">
        <v>132</v>
      </c>
      <c r="C3" s="190"/>
      <c r="D3" s="191" t="s">
        <v>133</v>
      </c>
      <c r="E3" s="191" t="s">
        <v>134</v>
      </c>
      <c r="F3" s="191" t="s">
        <v>185</v>
      </c>
      <c r="G3" s="192" t="s">
        <v>135</v>
      </c>
    </row>
    <row r="4" spans="2:7" ht="15.2" customHeight="1" x14ac:dyDescent="0.25">
      <c r="B4" s="189"/>
      <c r="C4" s="190"/>
      <c r="D4" s="191"/>
      <c r="E4" s="191"/>
      <c r="F4" s="191"/>
      <c r="G4" s="192"/>
    </row>
    <row r="5" spans="2:7" ht="15.2" customHeight="1" x14ac:dyDescent="0.25">
      <c r="B5" s="193"/>
      <c r="C5" s="194"/>
      <c r="D5" s="195"/>
      <c r="E5" s="195"/>
      <c r="F5" s="195"/>
      <c r="G5" s="196"/>
    </row>
    <row r="6" spans="2:7" ht="14.45" customHeight="1" x14ac:dyDescent="0.25">
      <c r="B6" s="181" t="s">
        <v>139</v>
      </c>
      <c r="C6" s="182"/>
      <c r="D6" s="27" t="s">
        <v>4</v>
      </c>
      <c r="E6" s="29">
        <v>1</v>
      </c>
      <c r="F6" s="36">
        <v>0</v>
      </c>
      <c r="G6" s="31">
        <f t="shared" ref="G6:G18" si="0">E6*F6</f>
        <v>0</v>
      </c>
    </row>
    <row r="7" spans="2:7" ht="14.45" customHeight="1" x14ac:dyDescent="0.25">
      <c r="B7" s="183" t="s">
        <v>141</v>
      </c>
      <c r="C7" s="184"/>
      <c r="D7" s="28" t="s">
        <v>4</v>
      </c>
      <c r="E7" s="30">
        <v>1</v>
      </c>
      <c r="F7" s="37">
        <v>0</v>
      </c>
      <c r="G7" s="32">
        <f t="shared" si="0"/>
        <v>0</v>
      </c>
    </row>
    <row r="8" spans="2:7" ht="14.45" customHeight="1" x14ac:dyDescent="0.25">
      <c r="B8" s="183" t="s">
        <v>143</v>
      </c>
      <c r="C8" s="184"/>
      <c r="D8" s="28" t="s">
        <v>4</v>
      </c>
      <c r="E8" s="38">
        <v>0.51</v>
      </c>
      <c r="F8" s="37">
        <v>0</v>
      </c>
      <c r="G8" s="32">
        <f t="shared" si="0"/>
        <v>0</v>
      </c>
    </row>
    <row r="9" spans="2:7" ht="14.45" customHeight="1" x14ac:dyDescent="0.25">
      <c r="B9" s="183" t="s">
        <v>144</v>
      </c>
      <c r="C9" s="184"/>
      <c r="D9" s="28" t="s">
        <v>4</v>
      </c>
      <c r="E9" s="30">
        <v>1</v>
      </c>
      <c r="F9" s="37">
        <v>0</v>
      </c>
      <c r="G9" s="32">
        <f t="shared" si="0"/>
        <v>0</v>
      </c>
    </row>
    <row r="10" spans="2:7" ht="14.45" customHeight="1" x14ac:dyDescent="0.25">
      <c r="B10" s="183" t="s">
        <v>145</v>
      </c>
      <c r="C10" s="184"/>
      <c r="D10" s="28" t="s">
        <v>4</v>
      </c>
      <c r="E10" s="30">
        <v>1</v>
      </c>
      <c r="F10" s="37">
        <v>0</v>
      </c>
      <c r="G10" s="32">
        <f t="shared" si="0"/>
        <v>0</v>
      </c>
    </row>
    <row r="11" spans="2:7" ht="14.45" customHeight="1" x14ac:dyDescent="0.25">
      <c r="B11" s="185" t="s">
        <v>146</v>
      </c>
      <c r="C11" s="186"/>
      <c r="D11" s="28" t="s">
        <v>4</v>
      </c>
      <c r="E11" s="30">
        <v>1</v>
      </c>
      <c r="F11" s="37">
        <v>0</v>
      </c>
      <c r="G11" s="32">
        <f t="shared" si="0"/>
        <v>0</v>
      </c>
    </row>
    <row r="12" spans="2:7" ht="14.45" customHeight="1" x14ac:dyDescent="0.25">
      <c r="B12" s="183" t="s">
        <v>149</v>
      </c>
      <c r="C12" s="184"/>
      <c r="D12" s="28" t="s">
        <v>4</v>
      </c>
      <c r="E12" s="30">
        <v>1</v>
      </c>
      <c r="F12" s="37">
        <v>0</v>
      </c>
      <c r="G12" s="32">
        <f t="shared" si="0"/>
        <v>0</v>
      </c>
    </row>
    <row r="13" spans="2:7" ht="14.45" customHeight="1" x14ac:dyDescent="0.25">
      <c r="B13" s="183" t="s">
        <v>150</v>
      </c>
      <c r="C13" s="184"/>
      <c r="D13" s="28" t="s">
        <v>4</v>
      </c>
      <c r="E13" s="30">
        <v>1</v>
      </c>
      <c r="F13" s="37">
        <v>0</v>
      </c>
      <c r="G13" s="32">
        <f t="shared" si="0"/>
        <v>0</v>
      </c>
    </row>
    <row r="14" spans="2:7" ht="14.45" customHeight="1" x14ac:dyDescent="0.25">
      <c r="B14" s="183" t="s">
        <v>151</v>
      </c>
      <c r="C14" s="184"/>
      <c r="D14" s="28" t="s">
        <v>4</v>
      </c>
      <c r="E14" s="30">
        <v>1</v>
      </c>
      <c r="F14" s="37">
        <v>0</v>
      </c>
      <c r="G14" s="32">
        <f t="shared" si="0"/>
        <v>0</v>
      </c>
    </row>
    <row r="15" spans="2:7" ht="14.45" customHeight="1" x14ac:dyDescent="0.25">
      <c r="B15" s="183" t="s">
        <v>154</v>
      </c>
      <c r="C15" s="184"/>
      <c r="D15" s="28" t="s">
        <v>4</v>
      </c>
      <c r="E15" s="30">
        <v>1</v>
      </c>
      <c r="F15" s="37">
        <v>0</v>
      </c>
      <c r="G15" s="32">
        <f t="shared" si="0"/>
        <v>0</v>
      </c>
    </row>
    <row r="16" spans="2:7" ht="14.45" customHeight="1" x14ac:dyDescent="0.25">
      <c r="B16" s="183" t="s">
        <v>155</v>
      </c>
      <c r="C16" s="184"/>
      <c r="D16" s="28" t="s">
        <v>4</v>
      </c>
      <c r="E16" s="30">
        <v>0.5</v>
      </c>
      <c r="F16" s="37">
        <v>0</v>
      </c>
      <c r="G16" s="32">
        <f t="shared" si="0"/>
        <v>0</v>
      </c>
    </row>
    <row r="17" spans="2:7" ht="14.45" customHeight="1" x14ac:dyDescent="0.25">
      <c r="B17" s="185" t="s">
        <v>163</v>
      </c>
      <c r="C17" s="186"/>
      <c r="D17" s="28" t="s">
        <v>4</v>
      </c>
      <c r="E17" s="30">
        <v>1</v>
      </c>
      <c r="F17" s="37">
        <v>0</v>
      </c>
      <c r="G17" s="32">
        <f t="shared" si="0"/>
        <v>0</v>
      </c>
    </row>
    <row r="18" spans="2:7" ht="14.45" customHeight="1" x14ac:dyDescent="0.25">
      <c r="B18" s="183" t="s">
        <v>203</v>
      </c>
      <c r="C18" s="184"/>
      <c r="D18" s="28" t="s">
        <v>4</v>
      </c>
      <c r="E18" s="30">
        <v>0.7</v>
      </c>
      <c r="F18" s="37">
        <v>0</v>
      </c>
      <c r="G18" s="32">
        <f t="shared" si="0"/>
        <v>0</v>
      </c>
    </row>
    <row r="19" spans="2:7" ht="14.45" customHeight="1" x14ac:dyDescent="0.25">
      <c r="B19" s="183" t="s">
        <v>204</v>
      </c>
      <c r="C19" s="184"/>
      <c r="D19" s="28" t="s">
        <v>4</v>
      </c>
      <c r="E19" s="30">
        <v>0.6</v>
      </c>
      <c r="F19" s="37">
        <v>0</v>
      </c>
      <c r="G19" s="32">
        <f>E19*F19</f>
        <v>0</v>
      </c>
    </row>
    <row r="20" spans="2:7" ht="14.45" customHeight="1" x14ac:dyDescent="0.25">
      <c r="B20" s="183" t="s">
        <v>164</v>
      </c>
      <c r="C20" s="184"/>
      <c r="D20" s="28" t="s">
        <v>4</v>
      </c>
      <c r="E20" s="30">
        <v>1</v>
      </c>
      <c r="F20" s="37">
        <v>0</v>
      </c>
      <c r="G20" s="32">
        <f>E20*F20</f>
        <v>0</v>
      </c>
    </row>
    <row r="21" spans="2:7" ht="14.45" customHeight="1" x14ac:dyDescent="0.25">
      <c r="B21" s="183" t="s">
        <v>165</v>
      </c>
      <c r="C21" s="184"/>
      <c r="D21" s="28" t="s">
        <v>4</v>
      </c>
      <c r="E21" s="30">
        <v>0.7</v>
      </c>
      <c r="F21" s="37">
        <v>0</v>
      </c>
      <c r="G21" s="32">
        <f>E21*F21</f>
        <v>0</v>
      </c>
    </row>
    <row r="22" spans="2:7" ht="14.45" customHeight="1" x14ac:dyDescent="0.25">
      <c r="B22" s="183" t="s">
        <v>166</v>
      </c>
      <c r="C22" s="184"/>
      <c r="D22" s="28" t="s">
        <v>4</v>
      </c>
      <c r="E22" s="30">
        <v>0.7</v>
      </c>
      <c r="F22" s="37">
        <v>0</v>
      </c>
      <c r="G22" s="32">
        <f>E22*F22</f>
        <v>0</v>
      </c>
    </row>
    <row r="23" spans="2:7" ht="14.45" customHeight="1" x14ac:dyDescent="0.25">
      <c r="B23" s="187" t="s">
        <v>167</v>
      </c>
      <c r="C23" s="188"/>
      <c r="D23" s="28" t="s">
        <v>4</v>
      </c>
      <c r="E23" s="30">
        <v>1</v>
      </c>
      <c r="F23" s="37">
        <v>0</v>
      </c>
      <c r="G23" s="32">
        <f>E23*F23</f>
        <v>0</v>
      </c>
    </row>
    <row r="24" spans="2:7" ht="14.45" customHeight="1" x14ac:dyDescent="0.25">
      <c r="B24" s="183" t="s">
        <v>168</v>
      </c>
      <c r="C24" s="184"/>
      <c r="D24" s="28" t="s">
        <v>5</v>
      </c>
      <c r="E24" s="30">
        <v>0</v>
      </c>
      <c r="F24" s="71"/>
      <c r="G24" s="33">
        <v>0</v>
      </c>
    </row>
    <row r="25" spans="2:7" ht="14.45" customHeight="1" x14ac:dyDescent="0.25">
      <c r="B25" s="183" t="s">
        <v>169</v>
      </c>
      <c r="C25" s="184"/>
      <c r="D25" s="28" t="s">
        <v>5</v>
      </c>
      <c r="E25" s="30">
        <v>0</v>
      </c>
      <c r="F25" s="72"/>
      <c r="G25" s="33">
        <v>0</v>
      </c>
    </row>
    <row r="26" spans="2:7" ht="14.45" customHeight="1" x14ac:dyDescent="0.25">
      <c r="B26" s="183" t="s">
        <v>170</v>
      </c>
      <c r="C26" s="184"/>
      <c r="D26" s="28" t="s">
        <v>5</v>
      </c>
      <c r="E26" s="30">
        <v>0</v>
      </c>
      <c r="F26" s="72"/>
      <c r="G26" s="33">
        <v>0</v>
      </c>
    </row>
    <row r="27" spans="2:7" ht="14.45" customHeight="1" x14ac:dyDescent="0.25">
      <c r="B27" s="183" t="s">
        <v>171</v>
      </c>
      <c r="C27" s="184"/>
      <c r="D27" s="28" t="s">
        <v>5</v>
      </c>
      <c r="E27" s="30">
        <v>0</v>
      </c>
      <c r="F27" s="72"/>
      <c r="G27" s="33">
        <v>0</v>
      </c>
    </row>
    <row r="28" spans="2:7" ht="14.45" customHeight="1" x14ac:dyDescent="0.25">
      <c r="B28" s="183" t="s">
        <v>172</v>
      </c>
      <c r="C28" s="184"/>
      <c r="D28" s="28" t="s">
        <v>5</v>
      </c>
      <c r="E28" s="30">
        <v>0</v>
      </c>
      <c r="F28" s="73"/>
      <c r="G28" s="32">
        <v>0</v>
      </c>
    </row>
    <row r="29" spans="2:7" ht="15.75" customHeight="1" x14ac:dyDescent="0.25">
      <c r="B29" s="174" t="s">
        <v>173</v>
      </c>
      <c r="C29" s="175"/>
      <c r="D29" s="175"/>
      <c r="E29" s="175"/>
      <c r="F29" s="175"/>
      <c r="G29" s="34">
        <f>SUM(G6:G23)</f>
        <v>0</v>
      </c>
    </row>
    <row r="30" spans="2:7" ht="15.75" x14ac:dyDescent="0.25">
      <c r="B30" s="176" t="s">
        <v>179</v>
      </c>
      <c r="C30" s="177"/>
      <c r="D30" s="177"/>
      <c r="E30" s="177"/>
      <c r="F30" s="178"/>
      <c r="G30" s="39">
        <v>1000</v>
      </c>
    </row>
    <row r="31" spans="2:7" ht="15.75" x14ac:dyDescent="0.25">
      <c r="B31" s="179" t="s">
        <v>180</v>
      </c>
      <c r="C31" s="180"/>
      <c r="D31" s="180"/>
      <c r="E31" s="180"/>
      <c r="F31" s="180"/>
      <c r="G31" s="35" t="str">
        <f>IF(G29&gt;G30, "Yes=Eligible", "No=Ineligible")</f>
        <v>No=Ineligible</v>
      </c>
    </row>
    <row r="32" spans="2:7" ht="16.5" customHeight="1" x14ac:dyDescent="0.3">
      <c r="B32" s="68" t="s">
        <v>181</v>
      </c>
      <c r="C32" s="69"/>
      <c r="D32" s="69"/>
      <c r="E32" s="69"/>
      <c r="F32" s="69"/>
      <c r="G32" s="70"/>
    </row>
    <row r="33" spans="2:7" x14ac:dyDescent="0.25">
      <c r="B33" s="65"/>
      <c r="C33" s="66"/>
      <c r="D33" s="66"/>
      <c r="E33" s="66"/>
      <c r="F33" s="66"/>
      <c r="G33" s="67"/>
    </row>
    <row r="34" spans="2:7" x14ac:dyDescent="0.25">
      <c r="B34" s="65"/>
      <c r="C34" s="66"/>
      <c r="D34" s="66"/>
      <c r="E34" s="66"/>
      <c r="F34" s="66"/>
      <c r="G34" s="67"/>
    </row>
    <row r="35" spans="2:7" ht="15.75" thickBot="1" x14ac:dyDescent="0.3">
      <c r="B35" s="65"/>
      <c r="C35" s="66"/>
      <c r="D35" s="66"/>
      <c r="E35" s="66"/>
      <c r="F35" s="66"/>
      <c r="G35" s="67"/>
    </row>
    <row r="36" spans="2:7" ht="18.75" x14ac:dyDescent="0.3">
      <c r="B36" s="62" t="s">
        <v>182</v>
      </c>
      <c r="C36" s="63"/>
      <c r="D36" s="63"/>
      <c r="E36" s="63"/>
      <c r="F36" s="63"/>
      <c r="G36" s="64"/>
    </row>
    <row r="37" spans="2:7" x14ac:dyDescent="0.25">
      <c r="B37" s="255" t="s">
        <v>184</v>
      </c>
      <c r="C37" s="256"/>
      <c r="D37" s="256"/>
      <c r="E37" s="256"/>
      <c r="F37" s="256"/>
      <c r="G37" s="257"/>
    </row>
    <row r="38" spans="2:7" ht="17.25" customHeight="1" x14ac:dyDescent="0.25">
      <c r="B38" s="255"/>
      <c r="C38" s="256"/>
      <c r="D38" s="256"/>
      <c r="E38" s="256"/>
      <c r="F38" s="256"/>
      <c r="G38" s="257"/>
    </row>
    <row r="39" spans="2:7" ht="15" customHeight="1" x14ac:dyDescent="0.25">
      <c r="B39" s="255"/>
      <c r="C39" s="256"/>
      <c r="D39" s="256"/>
      <c r="E39" s="256"/>
      <c r="F39" s="256"/>
      <c r="G39" s="257"/>
    </row>
    <row r="40" spans="2:7" ht="15" customHeight="1" x14ac:dyDescent="0.25">
      <c r="B40" s="255"/>
      <c r="C40" s="256"/>
      <c r="D40" s="256"/>
      <c r="E40" s="256"/>
      <c r="F40" s="256"/>
      <c r="G40" s="257"/>
    </row>
    <row r="41" spans="2:7" ht="15.75" customHeight="1" thickBot="1" x14ac:dyDescent="0.3">
      <c r="B41" s="258"/>
      <c r="C41" s="259"/>
      <c r="D41" s="259"/>
      <c r="E41" s="259"/>
      <c r="F41" s="259"/>
      <c r="G41" s="260"/>
    </row>
    <row r="42" spans="2:7" ht="16.5" customHeight="1" x14ac:dyDescent="0.25"/>
    <row r="43" spans="2:7" ht="15" customHeight="1" x14ac:dyDescent="0.25"/>
    <row r="44" spans="2:7" ht="15" customHeight="1" x14ac:dyDescent="0.25"/>
    <row r="45" spans="2:7" ht="15" customHeight="1" x14ac:dyDescent="0.25"/>
    <row r="46" spans="2:7" ht="15" customHeight="1" x14ac:dyDescent="0.25"/>
    <row r="47" spans="2:7" ht="15.75" customHeight="1" x14ac:dyDescent="0.25"/>
  </sheetData>
  <mergeCells count="36">
    <mergeCell ref="G3:G5"/>
    <mergeCell ref="B9:C9"/>
    <mergeCell ref="B10:C10"/>
    <mergeCell ref="B7:C7"/>
    <mergeCell ref="B8:C8"/>
    <mergeCell ref="B6:C6"/>
    <mergeCell ref="B29:F29"/>
    <mergeCell ref="B25:C25"/>
    <mergeCell ref="B27:C27"/>
    <mergeCell ref="B26:C26"/>
    <mergeCell ref="B22:C22"/>
    <mergeCell ref="B24:C24"/>
    <mergeCell ref="F24:F28"/>
    <mergeCell ref="B28:C28"/>
    <mergeCell ref="B31:F31"/>
    <mergeCell ref="B30:F30"/>
    <mergeCell ref="B36:G36"/>
    <mergeCell ref="B37:G41"/>
    <mergeCell ref="B33:G35"/>
    <mergeCell ref="B32:G32"/>
    <mergeCell ref="B1:G1"/>
    <mergeCell ref="B23:C23"/>
    <mergeCell ref="B19:C19"/>
    <mergeCell ref="B12:C12"/>
    <mergeCell ref="B13:C13"/>
    <mergeCell ref="B14:C14"/>
    <mergeCell ref="B15:C15"/>
    <mergeCell ref="B16:C16"/>
    <mergeCell ref="B18:C18"/>
    <mergeCell ref="B21:C21"/>
    <mergeCell ref="B20:C20"/>
    <mergeCell ref="B2:G2"/>
    <mergeCell ref="B3:C5"/>
    <mergeCell ref="D3:D5"/>
    <mergeCell ref="E3:E5"/>
    <mergeCell ref="F3:F5"/>
  </mergeCells>
  <conditionalFormatting sqref="G31">
    <cfRule type="containsText" dxfId="27" priority="2" operator="containsText" text="No">
      <formula>NOT(ISERROR(SEARCH("No",G31)))</formula>
    </cfRule>
    <cfRule type="containsText" dxfId="26" priority="3" operator="containsText" text="Yes">
      <formula>NOT(ISERROR(SEARCH("Yes",G31)))</formula>
    </cfRule>
  </conditionalFormatting>
  <conditionalFormatting sqref="G29">
    <cfRule type="cellIs" dxfId="25" priority="1" operator="greaterThan">
      <formula>0</formula>
    </cfRule>
  </conditionalFormatting>
  <pageMargins left="0.2" right="0.2" top="0.2" bottom="0.2"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41"/>
  <sheetViews>
    <sheetView showGridLines="0" zoomScaleNormal="100" workbookViewId="0">
      <selection activeCell="Z21" sqref="Z21"/>
    </sheetView>
  </sheetViews>
  <sheetFormatPr defaultRowHeight="15" x14ac:dyDescent="0.25"/>
  <cols>
    <col min="1" max="1" width="1" customWidth="1"/>
    <col min="2" max="3" width="6.85546875" customWidth="1"/>
    <col min="4" max="4" width="7.85546875" customWidth="1"/>
    <col min="5" max="5" width="6.85546875" customWidth="1"/>
    <col min="6" max="7" width="6.28515625" customWidth="1"/>
    <col min="8" max="9" width="8" customWidth="1"/>
    <col min="10" max="11" width="5.140625" customWidth="1"/>
    <col min="12" max="13" width="7.85546875" customWidth="1"/>
    <col min="14" max="15" width="8.85546875" customWidth="1"/>
    <col min="18" max="18" width="15.140625" customWidth="1"/>
  </cols>
  <sheetData>
    <row r="1" spans="1:19" ht="27.75" customHeight="1" x14ac:dyDescent="0.25">
      <c r="B1" s="92" t="s">
        <v>219</v>
      </c>
      <c r="C1" s="93"/>
      <c r="D1" s="93"/>
      <c r="E1" s="93"/>
      <c r="F1" s="93"/>
      <c r="G1" s="93"/>
      <c r="H1" s="93"/>
      <c r="I1" s="93"/>
      <c r="J1" s="93"/>
      <c r="K1" s="93"/>
      <c r="L1" s="93"/>
      <c r="M1" s="93"/>
      <c r="N1" s="93"/>
      <c r="O1" s="93"/>
      <c r="P1" s="93"/>
      <c r="Q1" s="93"/>
      <c r="R1" s="94"/>
    </row>
    <row r="2" spans="1:19" ht="14.25" customHeight="1" thickBot="1" x14ac:dyDescent="0.3">
      <c r="A2" s="20"/>
      <c r="B2" s="205" t="s">
        <v>131</v>
      </c>
      <c r="C2" s="205"/>
      <c r="D2" s="205"/>
      <c r="E2" s="205"/>
      <c r="F2" s="205"/>
      <c r="G2" s="205"/>
      <c r="H2" s="205"/>
      <c r="I2" s="205"/>
      <c r="J2" s="205"/>
      <c r="K2" s="205"/>
      <c r="L2" s="205"/>
      <c r="M2" s="205"/>
      <c r="N2" s="205"/>
      <c r="O2" s="205"/>
      <c r="P2" s="205"/>
      <c r="Q2" s="205"/>
      <c r="R2" s="205"/>
      <c r="S2" s="20"/>
    </row>
    <row r="3" spans="1:19" ht="15.75" customHeight="1" x14ac:dyDescent="0.25">
      <c r="B3" s="89" t="s">
        <v>214</v>
      </c>
      <c r="C3" s="90"/>
      <c r="D3" s="90"/>
      <c r="E3" s="90"/>
      <c r="F3" s="90"/>
      <c r="G3" s="90"/>
      <c r="H3" s="90"/>
      <c r="I3" s="90"/>
      <c r="J3" s="90"/>
      <c r="K3" s="90"/>
      <c r="L3" s="90"/>
      <c r="M3" s="90"/>
      <c r="N3" s="90"/>
      <c r="O3" s="90"/>
      <c r="P3" s="90"/>
      <c r="Q3" s="90"/>
      <c r="R3" s="91"/>
    </row>
    <row r="4" spans="1:19" ht="8.25" customHeight="1" x14ac:dyDescent="0.25">
      <c r="B4" s="139" t="s">
        <v>238</v>
      </c>
      <c r="C4" s="140"/>
      <c r="D4" s="140"/>
      <c r="E4" s="140"/>
      <c r="F4" s="140"/>
      <c r="G4" s="140"/>
      <c r="H4" s="140"/>
      <c r="I4" s="140"/>
      <c r="J4" s="140"/>
      <c r="K4" s="140"/>
      <c r="L4" s="140"/>
      <c r="M4" s="140"/>
      <c r="N4" s="140"/>
      <c r="O4" s="140"/>
      <c r="P4" s="140"/>
      <c r="Q4" s="140"/>
      <c r="R4" s="141"/>
    </row>
    <row r="5" spans="1:19" ht="12.75" customHeight="1" x14ac:dyDescent="0.25">
      <c r="B5" s="139"/>
      <c r="C5" s="140"/>
      <c r="D5" s="140"/>
      <c r="E5" s="140"/>
      <c r="F5" s="140"/>
      <c r="G5" s="140"/>
      <c r="H5" s="140"/>
      <c r="I5" s="140"/>
      <c r="J5" s="140"/>
      <c r="K5" s="140"/>
      <c r="L5" s="140"/>
      <c r="M5" s="140"/>
      <c r="N5" s="140"/>
      <c r="O5" s="140"/>
      <c r="P5" s="140"/>
      <c r="Q5" s="140"/>
      <c r="R5" s="141"/>
    </row>
    <row r="6" spans="1:19" ht="17.25" customHeight="1" x14ac:dyDescent="0.25">
      <c r="B6" s="139"/>
      <c r="C6" s="140"/>
      <c r="D6" s="140"/>
      <c r="E6" s="140"/>
      <c r="F6" s="140"/>
      <c r="G6" s="140"/>
      <c r="H6" s="140"/>
      <c r="I6" s="140"/>
      <c r="J6" s="140"/>
      <c r="K6" s="140"/>
      <c r="L6" s="140"/>
      <c r="M6" s="140"/>
      <c r="N6" s="140"/>
      <c r="O6" s="140"/>
      <c r="P6" s="140"/>
      <c r="Q6" s="140"/>
      <c r="R6" s="141"/>
    </row>
    <row r="7" spans="1:19" x14ac:dyDescent="0.25">
      <c r="B7" s="139"/>
      <c r="C7" s="140"/>
      <c r="D7" s="140"/>
      <c r="E7" s="140"/>
      <c r="F7" s="140"/>
      <c r="G7" s="140"/>
      <c r="H7" s="140"/>
      <c r="I7" s="140"/>
      <c r="J7" s="140"/>
      <c r="K7" s="140"/>
      <c r="L7" s="140"/>
      <c r="M7" s="140"/>
      <c r="N7" s="140"/>
      <c r="O7" s="140"/>
      <c r="P7" s="140"/>
      <c r="Q7" s="140"/>
      <c r="R7" s="141"/>
    </row>
    <row r="8" spans="1:19" ht="6" customHeight="1" x14ac:dyDescent="0.25">
      <c r="B8" s="139"/>
      <c r="C8" s="140"/>
      <c r="D8" s="140"/>
      <c r="E8" s="140"/>
      <c r="F8" s="140"/>
      <c r="G8" s="140"/>
      <c r="H8" s="140"/>
      <c r="I8" s="140"/>
      <c r="J8" s="140"/>
      <c r="K8" s="140"/>
      <c r="L8" s="140"/>
      <c r="M8" s="140"/>
      <c r="N8" s="140"/>
      <c r="O8" s="140"/>
      <c r="P8" s="140"/>
      <c r="Q8" s="140"/>
      <c r="R8" s="141"/>
    </row>
    <row r="9" spans="1:19" x14ac:dyDescent="0.25">
      <c r="B9" s="139"/>
      <c r="C9" s="140"/>
      <c r="D9" s="140"/>
      <c r="E9" s="140"/>
      <c r="F9" s="140"/>
      <c r="G9" s="140"/>
      <c r="H9" s="140"/>
      <c r="I9" s="140"/>
      <c r="J9" s="140"/>
      <c r="K9" s="140"/>
      <c r="L9" s="140"/>
      <c r="M9" s="140"/>
      <c r="N9" s="140"/>
      <c r="O9" s="140"/>
      <c r="P9" s="140"/>
      <c r="Q9" s="140"/>
      <c r="R9" s="141"/>
    </row>
    <row r="10" spans="1:19" ht="14.45" customHeight="1" x14ac:dyDescent="0.25">
      <c r="B10" s="241" t="s">
        <v>132</v>
      </c>
      <c r="C10" s="231"/>
      <c r="D10" s="231"/>
      <c r="E10" s="231"/>
      <c r="F10" s="231" t="s">
        <v>208</v>
      </c>
      <c r="G10" s="231"/>
      <c r="H10" s="231" t="s">
        <v>209</v>
      </c>
      <c r="I10" s="231"/>
      <c r="J10" s="231" t="s">
        <v>191</v>
      </c>
      <c r="K10" s="231"/>
      <c r="L10" s="231" t="s">
        <v>210</v>
      </c>
      <c r="M10" s="231"/>
      <c r="N10" s="231" t="s">
        <v>212</v>
      </c>
      <c r="O10" s="231"/>
      <c r="P10" s="231" t="s">
        <v>211</v>
      </c>
      <c r="Q10" s="231"/>
      <c r="R10" s="234"/>
    </row>
    <row r="11" spans="1:19" ht="14.45" customHeight="1" x14ac:dyDescent="0.25">
      <c r="B11" s="241"/>
      <c r="C11" s="231"/>
      <c r="D11" s="231"/>
      <c r="E11" s="231"/>
      <c r="F11" s="231"/>
      <c r="G11" s="231"/>
      <c r="H11" s="231"/>
      <c r="I11" s="231"/>
      <c r="J11" s="231"/>
      <c r="K11" s="231"/>
      <c r="L11" s="231"/>
      <c r="M11" s="231"/>
      <c r="N11" s="231"/>
      <c r="O11" s="231"/>
      <c r="P11" s="231"/>
      <c r="Q11" s="231"/>
      <c r="R11" s="234"/>
    </row>
    <row r="12" spans="1:19" ht="14.45" customHeight="1" x14ac:dyDescent="0.25">
      <c r="B12" s="241"/>
      <c r="C12" s="231"/>
      <c r="D12" s="231"/>
      <c r="E12" s="231"/>
      <c r="F12" s="231"/>
      <c r="G12" s="231"/>
      <c r="H12" s="231"/>
      <c r="I12" s="231"/>
      <c r="J12" s="231"/>
      <c r="K12" s="231"/>
      <c r="L12" s="231"/>
      <c r="M12" s="231"/>
      <c r="N12" s="231"/>
      <c r="O12" s="231"/>
      <c r="P12" s="231"/>
      <c r="Q12" s="231"/>
      <c r="R12" s="234"/>
    </row>
    <row r="13" spans="1:19" ht="14.45" customHeight="1" x14ac:dyDescent="0.25">
      <c r="B13" s="242" t="s">
        <v>237</v>
      </c>
      <c r="C13" s="240"/>
      <c r="D13" s="240"/>
      <c r="E13" s="240"/>
      <c r="F13" s="101">
        <v>1000</v>
      </c>
      <c r="G13" s="101"/>
      <c r="H13" s="87">
        <v>120000</v>
      </c>
      <c r="I13" s="87"/>
      <c r="J13" s="237">
        <v>1</v>
      </c>
      <c r="K13" s="237"/>
      <c r="L13" s="218">
        <f>H13*J13</f>
        <v>120000</v>
      </c>
      <c r="M13" s="218"/>
      <c r="N13" s="220">
        <f>L13/84</f>
        <v>1428.5714285714287</v>
      </c>
      <c r="O13" s="220"/>
      <c r="P13" s="99" t="str">
        <f>IF(N13&lt;F13,"Ineligible, does not have enough assets for 84 months of continuance","Eligible")</f>
        <v>Eligible</v>
      </c>
      <c r="Q13" s="99"/>
      <c r="R13" s="100"/>
    </row>
    <row r="14" spans="1:19" ht="14.45" customHeight="1" x14ac:dyDescent="0.25">
      <c r="B14" s="242"/>
      <c r="C14" s="240"/>
      <c r="D14" s="240"/>
      <c r="E14" s="240"/>
      <c r="F14" s="101"/>
      <c r="G14" s="101"/>
      <c r="H14" s="87"/>
      <c r="I14" s="87"/>
      <c r="J14" s="237"/>
      <c r="K14" s="237"/>
      <c r="L14" s="218"/>
      <c r="M14" s="218"/>
      <c r="N14" s="220"/>
      <c r="O14" s="220"/>
      <c r="P14" s="99"/>
      <c r="Q14" s="99"/>
      <c r="R14" s="100"/>
    </row>
    <row r="15" spans="1:19" ht="14.45" customHeight="1" x14ac:dyDescent="0.25">
      <c r="B15" s="242" t="s">
        <v>190</v>
      </c>
      <c r="C15" s="240"/>
      <c r="D15" s="240"/>
      <c r="E15" s="240"/>
      <c r="F15" s="101">
        <v>1000</v>
      </c>
      <c r="G15" s="101"/>
      <c r="H15" s="87">
        <v>120000</v>
      </c>
      <c r="I15" s="87"/>
      <c r="J15" s="237">
        <v>0.7</v>
      </c>
      <c r="K15" s="237"/>
      <c r="L15" s="218">
        <f>H15*J15</f>
        <v>84000</v>
      </c>
      <c r="M15" s="218"/>
      <c r="N15" s="220">
        <f>L15/84</f>
        <v>1000</v>
      </c>
      <c r="O15" s="220"/>
      <c r="P15" s="99" t="str">
        <f>IF(N15&lt;F15,"Ineligible, does not have enough assets for 84 months of continuance","Eligible")</f>
        <v>Eligible</v>
      </c>
      <c r="Q15" s="99"/>
      <c r="R15" s="100"/>
    </row>
    <row r="16" spans="1:19" ht="14.45" customHeight="1" x14ac:dyDescent="0.25">
      <c r="B16" s="242"/>
      <c r="C16" s="240"/>
      <c r="D16" s="240"/>
      <c r="E16" s="240"/>
      <c r="F16" s="101"/>
      <c r="G16" s="101"/>
      <c r="H16" s="87"/>
      <c r="I16" s="87"/>
      <c r="J16" s="237"/>
      <c r="K16" s="237"/>
      <c r="L16" s="218"/>
      <c r="M16" s="218"/>
      <c r="N16" s="220"/>
      <c r="O16" s="220"/>
      <c r="P16" s="99"/>
      <c r="Q16" s="99"/>
      <c r="R16" s="100"/>
    </row>
    <row r="17" spans="1:19" ht="14.45" customHeight="1" x14ac:dyDescent="0.25">
      <c r="B17" s="242" t="s">
        <v>244</v>
      </c>
      <c r="C17" s="240"/>
      <c r="D17" s="240"/>
      <c r="E17" s="240"/>
      <c r="F17" s="101">
        <v>1000</v>
      </c>
      <c r="G17" s="101"/>
      <c r="H17" s="87">
        <v>120000</v>
      </c>
      <c r="I17" s="87"/>
      <c r="J17" s="237">
        <v>0.7</v>
      </c>
      <c r="K17" s="237"/>
      <c r="L17" s="218">
        <f>H17*J17</f>
        <v>84000</v>
      </c>
      <c r="M17" s="218"/>
      <c r="N17" s="220">
        <f t="shared" ref="N17:N19" si="0">L17/84</f>
        <v>1000</v>
      </c>
      <c r="O17" s="220"/>
      <c r="P17" s="99" t="str">
        <f>IF(N17&lt;F17,"Ineligible, does not have enough assets for 84 months of continuance","Eligible")</f>
        <v>Eligible</v>
      </c>
      <c r="Q17" s="99"/>
      <c r="R17" s="100"/>
    </row>
    <row r="18" spans="1:19" ht="14.45" customHeight="1" x14ac:dyDescent="0.25">
      <c r="B18" s="242"/>
      <c r="C18" s="240"/>
      <c r="D18" s="240"/>
      <c r="E18" s="240"/>
      <c r="F18" s="101"/>
      <c r="G18" s="101"/>
      <c r="H18" s="87"/>
      <c r="I18" s="87"/>
      <c r="J18" s="237"/>
      <c r="K18" s="237"/>
      <c r="L18" s="218"/>
      <c r="M18" s="218"/>
      <c r="N18" s="220"/>
      <c r="O18" s="220"/>
      <c r="P18" s="99"/>
      <c r="Q18" s="99"/>
      <c r="R18" s="100"/>
    </row>
    <row r="19" spans="1:19" ht="14.45" customHeight="1" x14ac:dyDescent="0.25">
      <c r="B19" s="242" t="s">
        <v>202</v>
      </c>
      <c r="C19" s="240"/>
      <c r="D19" s="240"/>
      <c r="E19" s="240"/>
      <c r="F19" s="101">
        <v>1000</v>
      </c>
      <c r="G19" s="101"/>
      <c r="H19" s="87">
        <v>120000</v>
      </c>
      <c r="I19" s="87"/>
      <c r="J19" s="237">
        <v>0.6</v>
      </c>
      <c r="K19" s="237"/>
      <c r="L19" s="218">
        <f>H19*J19</f>
        <v>72000</v>
      </c>
      <c r="M19" s="218"/>
      <c r="N19" s="220">
        <f t="shared" si="0"/>
        <v>857.14285714285711</v>
      </c>
      <c r="O19" s="220"/>
      <c r="P19" s="99" t="str">
        <f>IF(N19&lt;F19,"Ineligible, does not have enough assets for 84 months of continuance","Eligible")</f>
        <v>Ineligible, does not have enough assets for 84 months of continuance</v>
      </c>
      <c r="Q19" s="99"/>
      <c r="R19" s="100"/>
    </row>
    <row r="20" spans="1:19" ht="14.45" customHeight="1" x14ac:dyDescent="0.25">
      <c r="B20" s="242"/>
      <c r="C20" s="240"/>
      <c r="D20" s="240"/>
      <c r="E20" s="240"/>
      <c r="F20" s="101"/>
      <c r="G20" s="101"/>
      <c r="H20" s="87"/>
      <c r="I20" s="87"/>
      <c r="J20" s="237"/>
      <c r="K20" s="237"/>
      <c r="L20" s="218"/>
      <c r="M20" s="218"/>
      <c r="N20" s="220"/>
      <c r="O20" s="220"/>
      <c r="P20" s="99"/>
      <c r="Q20" s="99"/>
      <c r="R20" s="100"/>
    </row>
    <row r="21" spans="1:19" ht="15.75" thickBot="1" x14ac:dyDescent="0.3">
      <c r="B21" s="95" t="s">
        <v>213</v>
      </c>
      <c r="C21" s="96"/>
      <c r="D21" s="96"/>
      <c r="E21" s="96"/>
      <c r="F21" s="96"/>
      <c r="G21" s="96"/>
      <c r="H21" s="96"/>
      <c r="I21" s="96"/>
      <c r="J21" s="96"/>
      <c r="K21" s="96"/>
      <c r="L21" s="96"/>
      <c r="M21" s="96"/>
      <c r="N21" s="97">
        <f>SUM(F13:G19)</f>
        <v>4000</v>
      </c>
      <c r="O21" s="97"/>
      <c r="P21" s="97"/>
      <c r="Q21" s="97"/>
      <c r="R21" s="98"/>
    </row>
    <row r="22" spans="1:19" ht="5.25" customHeight="1" thickBot="1" x14ac:dyDescent="0.3">
      <c r="A22" s="20"/>
      <c r="B22" s="23"/>
      <c r="C22" s="23"/>
      <c r="D22" s="23"/>
      <c r="E22" s="23"/>
      <c r="F22" s="23"/>
      <c r="G22" s="23"/>
      <c r="H22" s="23"/>
      <c r="I22" s="23"/>
      <c r="J22" s="23"/>
      <c r="K22" s="23"/>
      <c r="L22" s="23"/>
      <c r="M22" s="23"/>
      <c r="N22" s="24"/>
      <c r="O22" s="24"/>
      <c r="P22" s="24"/>
      <c r="Q22" s="24"/>
      <c r="R22" s="24"/>
      <c r="S22" s="20"/>
    </row>
    <row r="23" spans="1:19" ht="15" customHeight="1" x14ac:dyDescent="0.25">
      <c r="B23" s="89" t="s">
        <v>215</v>
      </c>
      <c r="C23" s="90"/>
      <c r="D23" s="90"/>
      <c r="E23" s="90"/>
      <c r="F23" s="90"/>
      <c r="G23" s="90"/>
      <c r="H23" s="90"/>
      <c r="I23" s="90"/>
      <c r="J23" s="90"/>
      <c r="K23" s="90"/>
      <c r="L23" s="90"/>
      <c r="M23" s="90"/>
      <c r="N23" s="90"/>
      <c r="O23" s="90"/>
      <c r="P23" s="90"/>
      <c r="Q23" s="90"/>
      <c r="R23" s="91"/>
    </row>
    <row r="24" spans="1:19" ht="14.25" customHeight="1" x14ac:dyDescent="0.25">
      <c r="B24" s="139" t="s">
        <v>196</v>
      </c>
      <c r="C24" s="140"/>
      <c r="D24" s="140"/>
      <c r="E24" s="140"/>
      <c r="F24" s="140"/>
      <c r="G24" s="140"/>
      <c r="H24" s="140"/>
      <c r="I24" s="140"/>
      <c r="J24" s="140"/>
      <c r="K24" s="140"/>
      <c r="L24" s="140"/>
      <c r="M24" s="140"/>
      <c r="N24" s="140"/>
      <c r="O24" s="140"/>
      <c r="P24" s="140"/>
      <c r="Q24" s="140"/>
      <c r="R24" s="141"/>
    </row>
    <row r="25" spans="1:19" ht="13.5" customHeight="1" x14ac:dyDescent="0.25">
      <c r="B25" s="139"/>
      <c r="C25" s="140"/>
      <c r="D25" s="140"/>
      <c r="E25" s="140"/>
      <c r="F25" s="140"/>
      <c r="G25" s="140"/>
      <c r="H25" s="140"/>
      <c r="I25" s="140"/>
      <c r="J25" s="140"/>
      <c r="K25" s="140"/>
      <c r="L25" s="140"/>
      <c r="M25" s="140"/>
      <c r="N25" s="140"/>
      <c r="O25" s="140"/>
      <c r="P25" s="140"/>
      <c r="Q25" s="140"/>
      <c r="R25" s="141"/>
    </row>
    <row r="26" spans="1:19" ht="14.25" customHeight="1" x14ac:dyDescent="0.25">
      <c r="B26" s="209" t="s">
        <v>132</v>
      </c>
      <c r="C26" s="210"/>
      <c r="D26" s="210"/>
      <c r="E26" s="210"/>
      <c r="F26" s="210"/>
      <c r="G26" s="210"/>
      <c r="H26" s="212" t="s">
        <v>216</v>
      </c>
      <c r="I26" s="212"/>
      <c r="J26" s="212"/>
      <c r="K26" s="212"/>
      <c r="L26" s="210" t="s">
        <v>191</v>
      </c>
      <c r="M26" s="210"/>
      <c r="N26" s="210"/>
      <c r="O26" s="231" t="s">
        <v>192</v>
      </c>
      <c r="P26" s="231"/>
      <c r="Q26" s="231"/>
      <c r="R26" s="234"/>
    </row>
    <row r="27" spans="1:19" ht="14.25" customHeight="1" x14ac:dyDescent="0.25">
      <c r="B27" s="209"/>
      <c r="C27" s="210"/>
      <c r="D27" s="210"/>
      <c r="E27" s="210"/>
      <c r="F27" s="210"/>
      <c r="G27" s="210"/>
      <c r="H27" s="212"/>
      <c r="I27" s="212"/>
      <c r="J27" s="212"/>
      <c r="K27" s="212"/>
      <c r="L27" s="210"/>
      <c r="M27" s="210"/>
      <c r="N27" s="210"/>
      <c r="O27" s="231"/>
      <c r="P27" s="231"/>
      <c r="Q27" s="231"/>
      <c r="R27" s="234"/>
    </row>
    <row r="28" spans="1:19" ht="14.25" customHeight="1" x14ac:dyDescent="0.25">
      <c r="B28" s="244" t="s">
        <v>237</v>
      </c>
      <c r="C28" s="243"/>
      <c r="D28" s="243"/>
      <c r="E28" s="243"/>
      <c r="F28" s="243"/>
      <c r="G28" s="243"/>
      <c r="H28" s="87">
        <v>400000</v>
      </c>
      <c r="I28" s="87"/>
      <c r="J28" s="87"/>
      <c r="K28" s="87"/>
      <c r="L28" s="237">
        <v>1</v>
      </c>
      <c r="M28" s="237"/>
      <c r="N28" s="237"/>
      <c r="O28" s="218">
        <f>H28*L28</f>
        <v>400000</v>
      </c>
      <c r="P28" s="218"/>
      <c r="Q28" s="218"/>
      <c r="R28" s="226"/>
    </row>
    <row r="29" spans="1:19" ht="14.25" customHeight="1" x14ac:dyDescent="0.25">
      <c r="B29" s="244" t="s">
        <v>189</v>
      </c>
      <c r="C29" s="243"/>
      <c r="D29" s="243"/>
      <c r="E29" s="243"/>
      <c r="F29" s="243"/>
      <c r="G29" s="243"/>
      <c r="H29" s="87">
        <v>400000</v>
      </c>
      <c r="I29" s="87"/>
      <c r="J29" s="87"/>
      <c r="K29" s="87"/>
      <c r="L29" s="237">
        <v>1</v>
      </c>
      <c r="M29" s="237"/>
      <c r="N29" s="237"/>
      <c r="O29" s="218">
        <f>H29*L29</f>
        <v>400000</v>
      </c>
      <c r="P29" s="218"/>
      <c r="Q29" s="218"/>
      <c r="R29" s="226"/>
    </row>
    <row r="30" spans="1:19" ht="14.25" customHeight="1" x14ac:dyDescent="0.25">
      <c r="B30" s="244" t="s">
        <v>190</v>
      </c>
      <c r="C30" s="243"/>
      <c r="D30" s="243"/>
      <c r="E30" s="243"/>
      <c r="F30" s="243"/>
      <c r="G30" s="243"/>
      <c r="H30" s="87">
        <v>300000</v>
      </c>
      <c r="I30" s="87"/>
      <c r="J30" s="87"/>
      <c r="K30" s="87"/>
      <c r="L30" s="237">
        <v>0.7</v>
      </c>
      <c r="M30" s="237"/>
      <c r="N30" s="237"/>
      <c r="O30" s="218">
        <f>H30*L30</f>
        <v>210000</v>
      </c>
      <c r="P30" s="218"/>
      <c r="Q30" s="218"/>
      <c r="R30" s="226"/>
    </row>
    <row r="31" spans="1:19" ht="14.25" customHeight="1" x14ac:dyDescent="0.25">
      <c r="B31" s="244" t="s">
        <v>244</v>
      </c>
      <c r="C31" s="243"/>
      <c r="D31" s="243"/>
      <c r="E31" s="243"/>
      <c r="F31" s="243"/>
      <c r="G31" s="243"/>
      <c r="H31" s="87">
        <v>300000</v>
      </c>
      <c r="I31" s="87"/>
      <c r="J31" s="87"/>
      <c r="K31" s="87"/>
      <c r="L31" s="237">
        <v>0.7</v>
      </c>
      <c r="M31" s="237"/>
      <c r="N31" s="237"/>
      <c r="O31" s="218">
        <f>H31*L31</f>
        <v>210000</v>
      </c>
      <c r="P31" s="218"/>
      <c r="Q31" s="218"/>
      <c r="R31" s="226"/>
    </row>
    <row r="32" spans="1:19" ht="14.25" customHeight="1" x14ac:dyDescent="0.25">
      <c r="B32" s="244" t="s">
        <v>202</v>
      </c>
      <c r="C32" s="243"/>
      <c r="D32" s="243"/>
      <c r="E32" s="243"/>
      <c r="F32" s="243"/>
      <c r="G32" s="243"/>
      <c r="H32" s="87">
        <v>300000</v>
      </c>
      <c r="I32" s="87"/>
      <c r="J32" s="87"/>
      <c r="K32" s="87"/>
      <c r="L32" s="237">
        <v>0.6</v>
      </c>
      <c r="M32" s="237"/>
      <c r="N32" s="237"/>
      <c r="O32" s="218">
        <f>H32*L32</f>
        <v>180000</v>
      </c>
      <c r="P32" s="218"/>
      <c r="Q32" s="218"/>
      <c r="R32" s="226"/>
    </row>
    <row r="33" spans="2:18" ht="14.25" customHeight="1" x14ac:dyDescent="0.25">
      <c r="B33" s="209" t="s">
        <v>193</v>
      </c>
      <c r="C33" s="210"/>
      <c r="D33" s="210"/>
      <c r="E33" s="210"/>
      <c r="F33" s="210"/>
      <c r="G33" s="210"/>
      <c r="H33" s="210"/>
      <c r="I33" s="210"/>
      <c r="J33" s="210"/>
      <c r="K33" s="210"/>
      <c r="L33" s="210"/>
      <c r="M33" s="210"/>
      <c r="N33" s="210"/>
      <c r="O33" s="218">
        <f>SUM(O28:R32)</f>
        <v>1400000</v>
      </c>
      <c r="P33" s="218"/>
      <c r="Q33" s="218"/>
      <c r="R33" s="226"/>
    </row>
    <row r="34" spans="2:18" ht="14.25" customHeight="1" x14ac:dyDescent="0.25">
      <c r="B34" s="206" t="s">
        <v>197</v>
      </c>
      <c r="C34" s="207"/>
      <c r="D34" s="207"/>
      <c r="E34" s="207"/>
      <c r="F34" s="207"/>
      <c r="G34" s="207"/>
      <c r="H34" s="207"/>
      <c r="I34" s="207"/>
      <c r="J34" s="207"/>
      <c r="K34" s="207"/>
      <c r="L34" s="207"/>
      <c r="M34" s="207"/>
      <c r="N34" s="207"/>
      <c r="O34" s="87">
        <v>5000</v>
      </c>
      <c r="P34" s="87"/>
      <c r="Q34" s="87"/>
      <c r="R34" s="88"/>
    </row>
    <row r="35" spans="2:18" ht="14.25" customHeight="1" x14ac:dyDescent="0.25">
      <c r="B35" s="206" t="s">
        <v>194</v>
      </c>
      <c r="C35" s="207"/>
      <c r="D35" s="207"/>
      <c r="E35" s="207"/>
      <c r="F35" s="207"/>
      <c r="G35" s="207"/>
      <c r="H35" s="207"/>
      <c r="I35" s="207"/>
      <c r="J35" s="207"/>
      <c r="K35" s="207"/>
      <c r="L35" s="207"/>
      <c r="M35" s="207"/>
      <c r="N35" s="207"/>
      <c r="O35" s="238">
        <f>O33-O34</f>
        <v>1395000</v>
      </c>
      <c r="P35" s="238"/>
      <c r="Q35" s="238"/>
      <c r="R35" s="239"/>
    </row>
    <row r="36" spans="2:18" ht="15.75" thickBot="1" x14ac:dyDescent="0.3">
      <c r="B36" s="85" t="s">
        <v>195</v>
      </c>
      <c r="C36" s="86"/>
      <c r="D36" s="86"/>
      <c r="E36" s="86"/>
      <c r="F36" s="86"/>
      <c r="G36" s="86"/>
      <c r="H36" s="86"/>
      <c r="I36" s="86"/>
      <c r="J36" s="86"/>
      <c r="K36" s="86"/>
      <c r="L36" s="86"/>
      <c r="M36" s="86"/>
      <c r="N36" s="86"/>
      <c r="O36" s="83">
        <f>O35/180</f>
        <v>7750</v>
      </c>
      <c r="P36" s="83"/>
      <c r="Q36" s="83"/>
      <c r="R36" s="84"/>
    </row>
    <row r="37" spans="2:18" ht="14.25" customHeight="1" thickBot="1" x14ac:dyDescent="0.3">
      <c r="B37" s="245" t="s">
        <v>182</v>
      </c>
      <c r="C37" s="246"/>
      <c r="D37" s="246"/>
      <c r="E37" s="246"/>
      <c r="F37" s="246"/>
      <c r="G37" s="246"/>
      <c r="H37" s="246"/>
      <c r="I37" s="246"/>
      <c r="J37" s="246"/>
      <c r="K37" s="246"/>
      <c r="L37" s="246"/>
      <c r="M37" s="246"/>
      <c r="N37" s="246"/>
      <c r="O37" s="246"/>
      <c r="P37" s="246"/>
      <c r="Q37" s="246"/>
      <c r="R37" s="247"/>
    </row>
    <row r="38" spans="2:18" ht="14.45" customHeight="1" x14ac:dyDescent="0.25">
      <c r="B38" s="74" t="s">
        <v>184</v>
      </c>
      <c r="C38" s="75"/>
      <c r="D38" s="75"/>
      <c r="E38" s="75"/>
      <c r="F38" s="75"/>
      <c r="G38" s="75"/>
      <c r="H38" s="75"/>
      <c r="I38" s="75"/>
      <c r="J38" s="75"/>
      <c r="K38" s="75"/>
      <c r="L38" s="75"/>
      <c r="M38" s="75"/>
      <c r="N38" s="75"/>
      <c r="O38" s="75"/>
      <c r="P38" s="75"/>
      <c r="Q38" s="75"/>
      <c r="R38" s="76"/>
    </row>
    <row r="39" spans="2:18" ht="12" customHeight="1" x14ac:dyDescent="0.25">
      <c r="B39" s="77"/>
      <c r="C39" s="78"/>
      <c r="D39" s="78"/>
      <c r="E39" s="78"/>
      <c r="F39" s="78"/>
      <c r="G39" s="78"/>
      <c r="H39" s="78"/>
      <c r="I39" s="78"/>
      <c r="J39" s="78"/>
      <c r="K39" s="78"/>
      <c r="L39" s="78"/>
      <c r="M39" s="78"/>
      <c r="N39" s="78"/>
      <c r="O39" s="78"/>
      <c r="P39" s="78"/>
      <c r="Q39" s="78"/>
      <c r="R39" s="79"/>
    </row>
    <row r="40" spans="2:18" ht="14.45" customHeight="1" x14ac:dyDescent="0.25">
      <c r="B40" s="77"/>
      <c r="C40" s="78"/>
      <c r="D40" s="78"/>
      <c r="E40" s="78"/>
      <c r="F40" s="78"/>
      <c r="G40" s="78"/>
      <c r="H40" s="78"/>
      <c r="I40" s="78"/>
      <c r="J40" s="78"/>
      <c r="K40" s="78"/>
      <c r="L40" s="78"/>
      <c r="M40" s="78"/>
      <c r="N40" s="78"/>
      <c r="O40" s="78"/>
      <c r="P40" s="78"/>
      <c r="Q40" s="78"/>
      <c r="R40" s="79"/>
    </row>
    <row r="41" spans="2:18" ht="14.45" customHeight="1" thickBot="1" x14ac:dyDescent="0.3">
      <c r="B41" s="80"/>
      <c r="C41" s="81"/>
      <c r="D41" s="81"/>
      <c r="E41" s="81"/>
      <c r="F41" s="81"/>
      <c r="G41" s="81"/>
      <c r="H41" s="81"/>
      <c r="I41" s="81"/>
      <c r="J41" s="81"/>
      <c r="K41" s="81"/>
      <c r="L41" s="81"/>
      <c r="M41" s="81"/>
      <c r="N41" s="81"/>
      <c r="O41" s="81"/>
      <c r="P41" s="81"/>
      <c r="Q41" s="81"/>
      <c r="R41" s="82"/>
    </row>
  </sheetData>
  <mergeCells count="77">
    <mergeCell ref="B4:R9"/>
    <mergeCell ref="B3:R3"/>
    <mergeCell ref="N10:O12"/>
    <mergeCell ref="H26:K27"/>
    <mergeCell ref="L26:N27"/>
    <mergeCell ref="F19:G20"/>
    <mergeCell ref="B10:E12"/>
    <mergeCell ref="H10:I12"/>
    <mergeCell ref="J10:K12"/>
    <mergeCell ref="L10:M12"/>
    <mergeCell ref="F10:G12"/>
    <mergeCell ref="B13:E14"/>
    <mergeCell ref="B15:E16"/>
    <mergeCell ref="B17:E18"/>
    <mergeCell ref="B19:E20"/>
    <mergeCell ref="F13:G14"/>
    <mergeCell ref="F15:G16"/>
    <mergeCell ref="F17:G18"/>
    <mergeCell ref="H19:I20"/>
    <mergeCell ref="J13:K14"/>
    <mergeCell ref="J15:K16"/>
    <mergeCell ref="J17:K18"/>
    <mergeCell ref="J19:K20"/>
    <mergeCell ref="L19:M20"/>
    <mergeCell ref="N13:O14"/>
    <mergeCell ref="N15:O16"/>
    <mergeCell ref="H13:I14"/>
    <mergeCell ref="H15:I16"/>
    <mergeCell ref="H17:I18"/>
    <mergeCell ref="H29:K29"/>
    <mergeCell ref="B23:R23"/>
    <mergeCell ref="B2:R2"/>
    <mergeCell ref="B1:R1"/>
    <mergeCell ref="B21:M21"/>
    <mergeCell ref="N21:R21"/>
    <mergeCell ref="N17:O18"/>
    <mergeCell ref="N19:O20"/>
    <mergeCell ref="P10:R12"/>
    <mergeCell ref="P13:R14"/>
    <mergeCell ref="P15:R16"/>
    <mergeCell ref="P17:R18"/>
    <mergeCell ref="P19:R20"/>
    <mergeCell ref="L13:M14"/>
    <mergeCell ref="L15:M16"/>
    <mergeCell ref="L17:M18"/>
    <mergeCell ref="B29:G29"/>
    <mergeCell ref="B30:G30"/>
    <mergeCell ref="B31:G31"/>
    <mergeCell ref="B32:G32"/>
    <mergeCell ref="O26:R27"/>
    <mergeCell ref="O28:R28"/>
    <mergeCell ref="O29:R29"/>
    <mergeCell ref="O30:R30"/>
    <mergeCell ref="O31:R31"/>
    <mergeCell ref="O32:R32"/>
    <mergeCell ref="L32:N32"/>
    <mergeCell ref="L30:N30"/>
    <mergeCell ref="L31:N31"/>
    <mergeCell ref="L28:N28"/>
    <mergeCell ref="L29:N29"/>
    <mergeCell ref="H28:K28"/>
    <mergeCell ref="B37:R37"/>
    <mergeCell ref="B38:R41"/>
    <mergeCell ref="O36:R36"/>
    <mergeCell ref="B36:N36"/>
    <mergeCell ref="B24:R25"/>
    <mergeCell ref="B26:G27"/>
    <mergeCell ref="O33:R33"/>
    <mergeCell ref="O34:R34"/>
    <mergeCell ref="O35:R35"/>
    <mergeCell ref="B33:N33"/>
    <mergeCell ref="B34:N34"/>
    <mergeCell ref="B35:N35"/>
    <mergeCell ref="H30:K30"/>
    <mergeCell ref="H31:K31"/>
    <mergeCell ref="H32:K32"/>
    <mergeCell ref="B28:G28"/>
  </mergeCells>
  <conditionalFormatting sqref="P15:R16">
    <cfRule type="containsText" dxfId="24" priority="7" operator="containsText" text="ineligible">
      <formula>NOT(ISERROR(SEARCH("ineligible",P15)))</formula>
    </cfRule>
    <cfRule type="containsText" dxfId="23" priority="13" operator="containsText" text="Eligible">
      <formula>NOT(ISERROR(SEARCH("Eligible",P15)))</formula>
    </cfRule>
  </conditionalFormatting>
  <conditionalFormatting sqref="P17:R18">
    <cfRule type="containsText" dxfId="22" priority="6" operator="containsText" text="ineligible">
      <formula>NOT(ISERROR(SEARCH("ineligible",P17)))</formula>
    </cfRule>
    <cfRule type="containsText" dxfId="21" priority="12" operator="containsText" text="Eligible">
      <formula>NOT(ISERROR(SEARCH("Eligible",P17)))</formula>
    </cfRule>
  </conditionalFormatting>
  <conditionalFormatting sqref="P19:R20">
    <cfRule type="containsText" dxfId="20" priority="5" operator="containsText" text="ineligible">
      <formula>NOT(ISERROR(SEARCH("ineligible",P19)))</formula>
    </cfRule>
    <cfRule type="containsText" dxfId="19" priority="11" operator="containsText" text="Eligible">
      <formula>NOT(ISERROR(SEARCH("Eligible",P19)))</formula>
    </cfRule>
  </conditionalFormatting>
  <conditionalFormatting sqref="P13:R14">
    <cfRule type="containsText" dxfId="18" priority="8" operator="containsText" text="Ineligible">
      <formula>NOT(ISERROR(SEARCH("Ineligible",P13)))</formula>
    </cfRule>
    <cfRule type="containsText" dxfId="17" priority="9" operator="containsText" text="Eligible">
      <formula>NOT(ISERROR(SEARCH("Eligible",P13)))</formula>
    </cfRule>
  </conditionalFormatting>
  <conditionalFormatting sqref="B21:M22">
    <cfRule type="containsText" dxfId="16" priority="4" operator="containsText" text="Total Distribution Income (Supplement this income with full doc income">
      <formula>NOT(ISERROR(SEARCH("Total Distribution Income (Supplement this income with full doc income",B21)))</formula>
    </cfRule>
  </conditionalFormatting>
  <conditionalFormatting sqref="N21:R22">
    <cfRule type="cellIs" dxfId="15" priority="3" operator="greaterThan">
      <formula>0</formula>
    </cfRule>
  </conditionalFormatting>
  <conditionalFormatting sqref="B36:N36">
    <cfRule type="containsText" dxfId="14" priority="2" operator="containsText" text="Monthly Income (Residual Assets/180)">
      <formula>NOT(ISERROR(SEARCH("Monthly Income (Residual Assets/180)",B36)))</formula>
    </cfRule>
  </conditionalFormatting>
  <conditionalFormatting sqref="O36:R36">
    <cfRule type="cellIs" dxfId="13" priority="1" operator="greaterThan">
      <formula>0</formula>
    </cfRule>
  </conditionalFormatting>
  <pageMargins left="0.2" right="0.2" top="0.2" bottom="0.2"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workbookViewId="0">
      <selection activeCell="O19" sqref="O19:O20"/>
    </sheetView>
  </sheetViews>
  <sheetFormatPr defaultRowHeight="15" x14ac:dyDescent="0.25"/>
  <cols>
    <col min="4" max="4" width="17.85546875" customWidth="1"/>
  </cols>
  <sheetData>
    <row r="3" spans="4:5" x14ac:dyDescent="0.25">
      <c r="D3" t="s">
        <v>128</v>
      </c>
      <c r="E3" t="s">
        <v>4</v>
      </c>
    </row>
    <row r="4" spans="4:5" x14ac:dyDescent="0.25">
      <c r="D4" t="s">
        <v>129</v>
      </c>
      <c r="E4" t="s">
        <v>5</v>
      </c>
    </row>
    <row r="5" spans="4:5" x14ac:dyDescent="0.25">
      <c r="D5"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45"/>
  <sheetViews>
    <sheetView showGridLines="0" tabSelected="1" workbookViewId="0">
      <selection activeCell="AB13" sqref="AB13"/>
    </sheetView>
  </sheetViews>
  <sheetFormatPr defaultRowHeight="15" x14ac:dyDescent="0.25"/>
  <cols>
    <col min="1" max="1" width="2.28515625" customWidth="1"/>
    <col min="2" max="2" width="4.7109375" customWidth="1"/>
    <col min="4" max="4" width="8" customWidth="1"/>
    <col min="5" max="5" width="7.85546875" customWidth="1"/>
    <col min="6" max="6" width="7.7109375" customWidth="1"/>
    <col min="9" max="9" width="7.85546875" customWidth="1"/>
    <col min="10" max="10" width="6.5703125" customWidth="1"/>
    <col min="11" max="11" width="8.140625" customWidth="1"/>
    <col min="12" max="12" width="6.7109375" customWidth="1"/>
    <col min="13" max="13" width="5.140625" customWidth="1"/>
    <col min="14" max="14" width="7.42578125" customWidth="1"/>
    <col min="15" max="15" width="8.28515625" customWidth="1"/>
    <col min="16" max="16" width="7.140625" customWidth="1"/>
    <col min="17" max="17" width="8.140625" customWidth="1"/>
    <col min="19" max="19" width="7.42578125" customWidth="1"/>
    <col min="20" max="21" width="6.85546875" customWidth="1"/>
    <col min="22" max="22" width="6.140625" customWidth="1"/>
    <col min="23" max="23" width="7.42578125" customWidth="1"/>
  </cols>
  <sheetData>
    <row r="1" spans="1:23" ht="31.5" x14ac:dyDescent="0.5">
      <c r="B1" s="122" t="s">
        <v>205</v>
      </c>
      <c r="C1" s="122"/>
      <c r="D1" s="122"/>
      <c r="E1" s="122"/>
      <c r="F1" s="122"/>
      <c r="G1" s="122"/>
      <c r="H1" s="122"/>
      <c r="I1" s="122"/>
      <c r="J1" s="122"/>
      <c r="K1" s="122"/>
      <c r="L1" s="122"/>
      <c r="M1" s="122"/>
      <c r="N1" s="122"/>
      <c r="O1" s="122"/>
      <c r="P1" s="122"/>
      <c r="Q1" s="122"/>
      <c r="R1" s="122"/>
      <c r="S1" s="122"/>
      <c r="T1" s="122"/>
      <c r="U1" s="122"/>
      <c r="V1" s="122"/>
      <c r="W1" s="122"/>
    </row>
    <row r="2" spans="1:23" ht="15" customHeight="1" thickBot="1" x14ac:dyDescent="0.3">
      <c r="B2" s="123" t="s">
        <v>131</v>
      </c>
      <c r="C2" s="123"/>
      <c r="D2" s="123"/>
      <c r="E2" s="123"/>
      <c r="F2" s="123"/>
      <c r="G2" s="123"/>
      <c r="H2" s="123"/>
      <c r="I2" s="123"/>
      <c r="J2" s="123"/>
      <c r="K2" s="123"/>
      <c r="L2" s="123"/>
      <c r="M2" s="123"/>
      <c r="N2" s="123"/>
      <c r="O2" s="123"/>
      <c r="P2" s="123"/>
      <c r="Q2" s="123"/>
      <c r="R2" s="123"/>
      <c r="S2" s="123"/>
      <c r="T2" s="123"/>
      <c r="U2" s="123"/>
      <c r="V2" s="123"/>
      <c r="W2" s="123"/>
    </row>
    <row r="3" spans="1:23" ht="15.75" customHeight="1" x14ac:dyDescent="0.3">
      <c r="B3" s="124" t="s">
        <v>138</v>
      </c>
      <c r="C3" s="125"/>
      <c r="D3" s="125"/>
      <c r="E3" s="125"/>
      <c r="F3" s="125"/>
      <c r="G3" s="125"/>
      <c r="H3" s="125"/>
      <c r="I3" s="125"/>
      <c r="J3" s="126"/>
      <c r="K3" s="128" t="s">
        <v>136</v>
      </c>
      <c r="L3" s="129"/>
      <c r="M3" s="129"/>
      <c r="N3" s="129"/>
      <c r="O3" s="129"/>
      <c r="P3" s="129"/>
      <c r="Q3" s="129"/>
      <c r="R3" s="129"/>
      <c r="S3" s="129"/>
      <c r="T3" s="129"/>
      <c r="U3" s="129"/>
      <c r="V3" s="129"/>
      <c r="W3" s="130"/>
    </row>
    <row r="4" spans="1:23" ht="15" customHeight="1" x14ac:dyDescent="0.25">
      <c r="B4" s="206" t="s">
        <v>136</v>
      </c>
      <c r="C4" s="207"/>
      <c r="D4" s="207"/>
      <c r="E4" s="207"/>
      <c r="F4" s="207" t="s">
        <v>137</v>
      </c>
      <c r="G4" s="207"/>
      <c r="H4" s="207"/>
      <c r="I4" s="207" t="s">
        <v>138</v>
      </c>
      <c r="J4" s="208"/>
      <c r="K4" s="206" t="s">
        <v>140</v>
      </c>
      <c r="L4" s="207"/>
      <c r="M4" s="221">
        <f>F5</f>
        <v>0</v>
      </c>
      <c r="N4" s="221"/>
      <c r="O4" s="207" t="s">
        <v>174</v>
      </c>
      <c r="P4" s="207"/>
      <c r="Q4" s="121">
        <v>4.1250000000000002E-2</v>
      </c>
      <c r="R4" s="121"/>
      <c r="S4" s="207" t="s">
        <v>175</v>
      </c>
      <c r="T4" s="207"/>
      <c r="U4" s="207"/>
      <c r="V4" s="222">
        <v>360</v>
      </c>
      <c r="W4" s="223"/>
    </row>
    <row r="5" spans="1:23" ht="15" customHeight="1" x14ac:dyDescent="0.25">
      <c r="B5" s="206" t="s">
        <v>140</v>
      </c>
      <c r="C5" s="207"/>
      <c r="D5" s="207"/>
      <c r="E5" s="207"/>
      <c r="F5" s="127">
        <v>0</v>
      </c>
      <c r="G5" s="127"/>
      <c r="H5" s="127"/>
      <c r="I5" s="214">
        <f>IF(F5&lt;=1000000,6,12)</f>
        <v>6</v>
      </c>
      <c r="J5" s="215"/>
      <c r="K5" s="209" t="s">
        <v>157</v>
      </c>
      <c r="L5" s="210"/>
      <c r="M5" s="220">
        <f>-PMT(Q4/12,V4,M4,0)</f>
        <v>0</v>
      </c>
      <c r="N5" s="220"/>
      <c r="O5" s="207" t="s">
        <v>86</v>
      </c>
      <c r="P5" s="207"/>
      <c r="Q5" s="87">
        <v>0</v>
      </c>
      <c r="R5" s="87"/>
      <c r="S5" s="207" t="s">
        <v>161</v>
      </c>
      <c r="T5" s="207"/>
      <c r="U5" s="207"/>
      <c r="V5" s="87">
        <v>0</v>
      </c>
      <c r="W5" s="88"/>
    </row>
    <row r="6" spans="1:23" ht="15" customHeight="1" x14ac:dyDescent="0.25">
      <c r="B6" s="206" t="s">
        <v>142</v>
      </c>
      <c r="C6" s="207"/>
      <c r="D6" s="207"/>
      <c r="E6" s="207"/>
      <c r="F6" s="117" t="s">
        <v>128</v>
      </c>
      <c r="G6" s="117"/>
      <c r="H6" s="117"/>
      <c r="I6" s="216">
        <f>IF(F6="Primary",0,12)</f>
        <v>0</v>
      </c>
      <c r="J6" s="217"/>
      <c r="K6" s="206" t="s">
        <v>162</v>
      </c>
      <c r="L6" s="207"/>
      <c r="M6" s="87">
        <v>0</v>
      </c>
      <c r="N6" s="87"/>
      <c r="O6" s="207" t="s">
        <v>176</v>
      </c>
      <c r="P6" s="207"/>
      <c r="Q6" s="218">
        <f>M5+Q5+V5+M6</f>
        <v>0</v>
      </c>
      <c r="R6" s="218"/>
      <c r="S6" s="207" t="s">
        <v>138</v>
      </c>
      <c r="T6" s="207"/>
      <c r="U6" s="207"/>
      <c r="V6" s="224">
        <f>I7</f>
        <v>6</v>
      </c>
      <c r="W6" s="225"/>
    </row>
    <row r="7" spans="1:23" ht="15" customHeight="1" thickBot="1" x14ac:dyDescent="0.3">
      <c r="B7" s="146" t="s">
        <v>207</v>
      </c>
      <c r="C7" s="147"/>
      <c r="D7" s="147"/>
      <c r="E7" s="147"/>
      <c r="F7" s="147"/>
      <c r="G7" s="147"/>
      <c r="H7" s="147"/>
      <c r="I7" s="86">
        <f>MAX(I5,I6)</f>
        <v>6</v>
      </c>
      <c r="J7" s="148"/>
      <c r="K7" s="211" t="s">
        <v>177</v>
      </c>
      <c r="L7" s="212"/>
      <c r="M7" s="219">
        <f>Q6*T6</f>
        <v>0</v>
      </c>
      <c r="N7" s="219"/>
      <c r="O7" s="212" t="s">
        <v>178</v>
      </c>
      <c r="P7" s="212"/>
      <c r="Q7" s="212"/>
      <c r="R7" s="212"/>
      <c r="S7" s="212"/>
      <c r="T7" s="212"/>
      <c r="U7" s="212"/>
      <c r="V7" s="218">
        <f>T41</f>
        <v>0</v>
      </c>
      <c r="W7" s="226"/>
    </row>
    <row r="8" spans="1:23" ht="15" customHeight="1" x14ac:dyDescent="0.3">
      <c r="B8" s="142" t="s">
        <v>187</v>
      </c>
      <c r="C8" s="143"/>
      <c r="D8" s="143"/>
      <c r="E8" s="143"/>
      <c r="F8" s="143"/>
      <c r="G8" s="143"/>
      <c r="H8" s="143"/>
      <c r="I8" s="143"/>
      <c r="J8" s="144"/>
      <c r="K8" s="211"/>
      <c r="L8" s="212"/>
      <c r="M8" s="219"/>
      <c r="N8" s="219"/>
      <c r="O8" s="207" t="s">
        <v>206</v>
      </c>
      <c r="P8" s="207"/>
      <c r="Q8" s="207"/>
      <c r="R8" s="207"/>
      <c r="S8" s="207"/>
      <c r="T8" s="207"/>
      <c r="U8" s="207"/>
      <c r="V8" s="131">
        <v>0</v>
      </c>
      <c r="W8" s="132"/>
    </row>
    <row r="9" spans="1:23" ht="15" customHeight="1" x14ac:dyDescent="0.25">
      <c r="B9" s="206" t="s">
        <v>157</v>
      </c>
      <c r="C9" s="207"/>
      <c r="D9" s="127">
        <v>0</v>
      </c>
      <c r="E9" s="145"/>
      <c r="F9" s="213" t="s">
        <v>86</v>
      </c>
      <c r="G9" s="87">
        <v>0</v>
      </c>
      <c r="H9" s="117"/>
      <c r="I9" s="213" t="s">
        <v>161</v>
      </c>
      <c r="J9" s="40">
        <v>0</v>
      </c>
      <c r="K9" s="206" t="s">
        <v>186</v>
      </c>
      <c r="L9" s="207"/>
      <c r="M9" s="207"/>
      <c r="N9" s="207"/>
      <c r="O9" s="207"/>
      <c r="P9" s="207"/>
      <c r="Q9" s="207"/>
      <c r="R9" s="207"/>
      <c r="S9" s="207"/>
      <c r="T9" s="207"/>
      <c r="U9" s="207"/>
      <c r="V9" s="218">
        <f>G11</f>
        <v>0</v>
      </c>
      <c r="W9" s="226"/>
    </row>
    <row r="10" spans="1:23" ht="15" customHeight="1" x14ac:dyDescent="0.25">
      <c r="B10" s="206" t="s">
        <v>162</v>
      </c>
      <c r="C10" s="207"/>
      <c r="D10" s="127">
        <v>0</v>
      </c>
      <c r="E10" s="145"/>
      <c r="F10" s="213" t="s">
        <v>188</v>
      </c>
      <c r="G10" s="218">
        <f>D9+G9+J9+D10</f>
        <v>0</v>
      </c>
      <c r="H10" s="216"/>
      <c r="I10" s="216"/>
      <c r="J10" s="217"/>
      <c r="K10" s="150" t="s">
        <v>179</v>
      </c>
      <c r="L10" s="151"/>
      <c r="M10" s="151"/>
      <c r="N10" s="151"/>
      <c r="O10" s="151"/>
      <c r="P10" s="151"/>
      <c r="Q10" s="151"/>
      <c r="R10" s="151"/>
      <c r="S10" s="151"/>
      <c r="T10" s="151"/>
      <c r="U10" s="151"/>
      <c r="V10" s="227">
        <f>M7+V7+V8+V9+T41</f>
        <v>0</v>
      </c>
      <c r="W10" s="228"/>
    </row>
    <row r="11" spans="1:23" ht="15" customHeight="1" thickBot="1" x14ac:dyDescent="0.3">
      <c r="B11" s="85" t="s">
        <v>243</v>
      </c>
      <c r="C11" s="86"/>
      <c r="D11" s="86"/>
      <c r="E11" s="86"/>
      <c r="F11" s="86"/>
      <c r="G11" s="149">
        <f>G10*6</f>
        <v>0</v>
      </c>
      <c r="H11" s="86"/>
      <c r="I11" s="86"/>
      <c r="J11" s="148"/>
      <c r="K11" s="152"/>
      <c r="L11" s="153"/>
      <c r="M11" s="153"/>
      <c r="N11" s="153"/>
      <c r="O11" s="153"/>
      <c r="P11" s="153"/>
      <c r="Q11" s="153"/>
      <c r="R11" s="153"/>
      <c r="S11" s="153"/>
      <c r="T11" s="153"/>
      <c r="U11" s="153"/>
      <c r="V11" s="229"/>
      <c r="W11" s="230"/>
    </row>
    <row r="12" spans="1:23" ht="5.25" customHeight="1" thickBot="1" x14ac:dyDescent="0.3">
      <c r="A12" s="20"/>
      <c r="B12" s="21"/>
      <c r="C12" s="21"/>
      <c r="D12" s="21"/>
      <c r="E12" s="21"/>
      <c r="F12" s="21"/>
      <c r="G12" s="21"/>
      <c r="H12" s="21"/>
      <c r="I12" s="21"/>
      <c r="J12" s="21"/>
      <c r="K12" s="21"/>
      <c r="L12" s="21"/>
      <c r="M12" s="22"/>
      <c r="N12" s="22"/>
      <c r="O12" s="9"/>
    </row>
    <row r="13" spans="1:23" ht="12" customHeight="1" x14ac:dyDescent="0.25">
      <c r="B13" s="133" t="s">
        <v>147</v>
      </c>
      <c r="C13" s="134"/>
      <c r="D13" s="134"/>
      <c r="E13" s="134"/>
      <c r="F13" s="134"/>
      <c r="G13" s="134"/>
      <c r="H13" s="134"/>
      <c r="I13" s="134"/>
      <c r="J13" s="134"/>
      <c r="K13" s="134"/>
      <c r="L13" s="135"/>
      <c r="M13" s="133" t="s">
        <v>148</v>
      </c>
      <c r="N13" s="134"/>
      <c r="O13" s="134"/>
      <c r="P13" s="134"/>
      <c r="Q13" s="134"/>
      <c r="R13" s="134"/>
      <c r="S13" s="134"/>
      <c r="T13" s="134"/>
      <c r="U13" s="134"/>
      <c r="V13" s="134"/>
      <c r="W13" s="135"/>
    </row>
    <row r="14" spans="1:23" ht="12" customHeight="1" x14ac:dyDescent="0.25">
      <c r="B14" s="136"/>
      <c r="C14" s="137"/>
      <c r="D14" s="137"/>
      <c r="E14" s="137"/>
      <c r="F14" s="137"/>
      <c r="G14" s="137"/>
      <c r="H14" s="137"/>
      <c r="I14" s="137"/>
      <c r="J14" s="137"/>
      <c r="K14" s="137"/>
      <c r="L14" s="138"/>
      <c r="M14" s="136"/>
      <c r="N14" s="137"/>
      <c r="O14" s="137"/>
      <c r="P14" s="137"/>
      <c r="Q14" s="137"/>
      <c r="R14" s="137"/>
      <c r="S14" s="137"/>
      <c r="T14" s="137"/>
      <c r="U14" s="137"/>
      <c r="V14" s="137"/>
      <c r="W14" s="138"/>
    </row>
    <row r="15" spans="1:23" ht="12" customHeight="1" x14ac:dyDescent="0.25">
      <c r="B15" s="136"/>
      <c r="C15" s="137"/>
      <c r="D15" s="137"/>
      <c r="E15" s="137"/>
      <c r="F15" s="137"/>
      <c r="G15" s="137"/>
      <c r="H15" s="137"/>
      <c r="I15" s="137"/>
      <c r="J15" s="137"/>
      <c r="K15" s="137"/>
      <c r="L15" s="138"/>
      <c r="M15" s="136"/>
      <c r="N15" s="137"/>
      <c r="O15" s="137"/>
      <c r="P15" s="137"/>
      <c r="Q15" s="137"/>
      <c r="R15" s="137"/>
      <c r="S15" s="137"/>
      <c r="T15" s="137"/>
      <c r="U15" s="137"/>
      <c r="V15" s="137"/>
      <c r="W15" s="138"/>
    </row>
    <row r="16" spans="1:23" x14ac:dyDescent="0.25">
      <c r="B16" s="139" t="s">
        <v>152</v>
      </c>
      <c r="C16" s="140"/>
      <c r="D16" s="140"/>
      <c r="E16" s="140"/>
      <c r="F16" s="140"/>
      <c r="G16" s="140"/>
      <c r="H16" s="140"/>
      <c r="I16" s="140"/>
      <c r="J16" s="140"/>
      <c r="K16" s="140"/>
      <c r="L16" s="141"/>
      <c r="M16" s="139" t="s">
        <v>153</v>
      </c>
      <c r="N16" s="140"/>
      <c r="O16" s="140"/>
      <c r="P16" s="140"/>
      <c r="Q16" s="140"/>
      <c r="R16" s="140"/>
      <c r="S16" s="140"/>
      <c r="T16" s="140"/>
      <c r="U16" s="140"/>
      <c r="V16" s="140"/>
      <c r="W16" s="141"/>
    </row>
    <row r="17" spans="2:23" x14ac:dyDescent="0.25">
      <c r="B17" s="139"/>
      <c r="C17" s="140"/>
      <c r="D17" s="140"/>
      <c r="E17" s="140"/>
      <c r="F17" s="140"/>
      <c r="G17" s="140"/>
      <c r="H17" s="140"/>
      <c r="I17" s="140"/>
      <c r="J17" s="140"/>
      <c r="K17" s="140"/>
      <c r="L17" s="141"/>
      <c r="M17" s="139"/>
      <c r="N17" s="140"/>
      <c r="O17" s="140"/>
      <c r="P17" s="140"/>
      <c r="Q17" s="140"/>
      <c r="R17" s="140"/>
      <c r="S17" s="140"/>
      <c r="T17" s="140"/>
      <c r="U17" s="140"/>
      <c r="V17" s="140"/>
      <c r="W17" s="141"/>
    </row>
    <row r="18" spans="2:23" ht="14.1" customHeight="1" x14ac:dyDescent="0.25">
      <c r="B18" s="209" t="s">
        <v>3</v>
      </c>
      <c r="C18" s="210" t="s">
        <v>156</v>
      </c>
      <c r="D18" s="210"/>
      <c r="E18" s="210"/>
      <c r="F18" s="210"/>
      <c r="G18" s="231" t="s">
        <v>157</v>
      </c>
      <c r="H18" s="231"/>
      <c r="I18" s="232" t="s">
        <v>158</v>
      </c>
      <c r="J18" s="232"/>
      <c r="K18" s="212" t="s">
        <v>159</v>
      </c>
      <c r="L18" s="233"/>
      <c r="M18" s="209" t="s">
        <v>3</v>
      </c>
      <c r="N18" s="210" t="s">
        <v>160</v>
      </c>
      <c r="O18" s="210"/>
      <c r="P18" s="210"/>
      <c r="Q18" s="210"/>
      <c r="R18" s="212" t="s">
        <v>157</v>
      </c>
      <c r="S18" s="210" t="s">
        <v>86</v>
      </c>
      <c r="T18" s="210" t="s">
        <v>161</v>
      </c>
      <c r="U18" s="210" t="s">
        <v>162</v>
      </c>
      <c r="V18" s="231" t="s">
        <v>159</v>
      </c>
      <c r="W18" s="234"/>
    </row>
    <row r="19" spans="2:23" ht="14.1" customHeight="1" x14ac:dyDescent="0.25">
      <c r="B19" s="209"/>
      <c r="C19" s="210"/>
      <c r="D19" s="210"/>
      <c r="E19" s="210"/>
      <c r="F19" s="210"/>
      <c r="G19" s="231"/>
      <c r="H19" s="231"/>
      <c r="I19" s="232"/>
      <c r="J19" s="232"/>
      <c r="K19" s="212"/>
      <c r="L19" s="233"/>
      <c r="M19" s="209"/>
      <c r="N19" s="210"/>
      <c r="O19" s="210"/>
      <c r="P19" s="210"/>
      <c r="Q19" s="210"/>
      <c r="R19" s="212"/>
      <c r="S19" s="210"/>
      <c r="T19" s="210"/>
      <c r="U19" s="210"/>
      <c r="V19" s="231"/>
      <c r="W19" s="234"/>
    </row>
    <row r="20" spans="2:23" ht="14.1" customHeight="1" x14ac:dyDescent="0.25">
      <c r="B20" s="235">
        <v>1</v>
      </c>
      <c r="C20" s="117"/>
      <c r="D20" s="117"/>
      <c r="E20" s="117"/>
      <c r="F20" s="117"/>
      <c r="G20" s="87">
        <v>0</v>
      </c>
      <c r="H20" s="117"/>
      <c r="I20" s="87">
        <v>0</v>
      </c>
      <c r="J20" s="87"/>
      <c r="K20" s="220">
        <f>G20+(I20/12)</f>
        <v>0</v>
      </c>
      <c r="L20" s="217"/>
      <c r="M20" s="235">
        <v>1</v>
      </c>
      <c r="N20" s="117"/>
      <c r="O20" s="117"/>
      <c r="P20" s="117"/>
      <c r="Q20" s="117"/>
      <c r="R20" s="41">
        <v>0</v>
      </c>
      <c r="S20" s="41">
        <v>0</v>
      </c>
      <c r="T20" s="41">
        <v>0</v>
      </c>
      <c r="U20" s="41">
        <v>0</v>
      </c>
      <c r="V20" s="218">
        <f>R20+S20+T20+U20</f>
        <v>0</v>
      </c>
      <c r="W20" s="217"/>
    </row>
    <row r="21" spans="2:23" ht="14.1" customHeight="1" x14ac:dyDescent="0.25">
      <c r="B21" s="235">
        <v>2</v>
      </c>
      <c r="C21" s="117"/>
      <c r="D21" s="117"/>
      <c r="E21" s="117"/>
      <c r="F21" s="117"/>
      <c r="G21" s="87">
        <v>0</v>
      </c>
      <c r="H21" s="117"/>
      <c r="I21" s="87">
        <v>0</v>
      </c>
      <c r="J21" s="117"/>
      <c r="K21" s="220">
        <f t="shared" ref="K21:K39" si="0">G21+(I21/12)</f>
        <v>0</v>
      </c>
      <c r="L21" s="217"/>
      <c r="M21" s="235">
        <v>2</v>
      </c>
      <c r="N21" s="117"/>
      <c r="O21" s="117"/>
      <c r="P21" s="117"/>
      <c r="Q21" s="117"/>
      <c r="R21" s="41">
        <v>0</v>
      </c>
      <c r="S21" s="41">
        <v>0</v>
      </c>
      <c r="T21" s="41">
        <v>0</v>
      </c>
      <c r="U21" s="41">
        <v>0</v>
      </c>
      <c r="V21" s="218">
        <f t="shared" ref="V21:V39" si="1">R21+S21+T21+U21</f>
        <v>0</v>
      </c>
      <c r="W21" s="217"/>
    </row>
    <row r="22" spans="2:23" ht="14.1" customHeight="1" x14ac:dyDescent="0.25">
      <c r="B22" s="235">
        <v>3</v>
      </c>
      <c r="C22" s="117"/>
      <c r="D22" s="117"/>
      <c r="E22" s="117"/>
      <c r="F22" s="117"/>
      <c r="G22" s="87">
        <v>0</v>
      </c>
      <c r="H22" s="117"/>
      <c r="I22" s="87">
        <v>0</v>
      </c>
      <c r="J22" s="117"/>
      <c r="K22" s="220">
        <f t="shared" si="0"/>
        <v>0</v>
      </c>
      <c r="L22" s="217"/>
      <c r="M22" s="235">
        <v>3</v>
      </c>
      <c r="N22" s="117"/>
      <c r="O22" s="117"/>
      <c r="P22" s="117"/>
      <c r="Q22" s="117"/>
      <c r="R22" s="41">
        <v>0</v>
      </c>
      <c r="S22" s="41">
        <v>0</v>
      </c>
      <c r="T22" s="41">
        <v>0</v>
      </c>
      <c r="U22" s="41">
        <v>0</v>
      </c>
      <c r="V22" s="218">
        <f t="shared" si="1"/>
        <v>0</v>
      </c>
      <c r="W22" s="217"/>
    </row>
    <row r="23" spans="2:23" ht="14.1" customHeight="1" x14ac:dyDescent="0.25">
      <c r="B23" s="235">
        <v>4</v>
      </c>
      <c r="C23" s="117"/>
      <c r="D23" s="117"/>
      <c r="E23" s="117"/>
      <c r="F23" s="117"/>
      <c r="G23" s="87">
        <v>0</v>
      </c>
      <c r="H23" s="117"/>
      <c r="I23" s="87">
        <v>0</v>
      </c>
      <c r="J23" s="87"/>
      <c r="K23" s="220">
        <f t="shared" si="0"/>
        <v>0</v>
      </c>
      <c r="L23" s="217"/>
      <c r="M23" s="235">
        <v>4</v>
      </c>
      <c r="N23" s="117"/>
      <c r="O23" s="117"/>
      <c r="P23" s="117"/>
      <c r="Q23" s="117"/>
      <c r="R23" s="41">
        <v>0</v>
      </c>
      <c r="S23" s="41">
        <v>0</v>
      </c>
      <c r="T23" s="41">
        <v>0</v>
      </c>
      <c r="U23" s="41">
        <v>0</v>
      </c>
      <c r="V23" s="218">
        <f t="shared" si="1"/>
        <v>0</v>
      </c>
      <c r="W23" s="217"/>
    </row>
    <row r="24" spans="2:23" ht="14.1" customHeight="1" x14ac:dyDescent="0.25">
      <c r="B24" s="235">
        <v>5</v>
      </c>
      <c r="C24" s="117"/>
      <c r="D24" s="117"/>
      <c r="E24" s="117"/>
      <c r="F24" s="117"/>
      <c r="G24" s="87">
        <v>0</v>
      </c>
      <c r="H24" s="117"/>
      <c r="I24" s="87">
        <v>0</v>
      </c>
      <c r="J24" s="117"/>
      <c r="K24" s="220">
        <f t="shared" si="0"/>
        <v>0</v>
      </c>
      <c r="L24" s="217"/>
      <c r="M24" s="235">
        <v>5</v>
      </c>
      <c r="N24" s="117"/>
      <c r="O24" s="117"/>
      <c r="P24" s="117"/>
      <c r="Q24" s="117"/>
      <c r="R24" s="41">
        <v>0</v>
      </c>
      <c r="S24" s="41">
        <v>0</v>
      </c>
      <c r="T24" s="41">
        <v>0</v>
      </c>
      <c r="U24" s="41">
        <v>0</v>
      </c>
      <c r="V24" s="218">
        <f t="shared" si="1"/>
        <v>0</v>
      </c>
      <c r="W24" s="217"/>
    </row>
    <row r="25" spans="2:23" ht="14.1" customHeight="1" x14ac:dyDescent="0.25">
      <c r="B25" s="235">
        <v>6</v>
      </c>
      <c r="C25" s="117"/>
      <c r="D25" s="117"/>
      <c r="E25" s="117"/>
      <c r="F25" s="117"/>
      <c r="G25" s="87">
        <v>0</v>
      </c>
      <c r="H25" s="117"/>
      <c r="I25" s="87">
        <v>0</v>
      </c>
      <c r="J25" s="117"/>
      <c r="K25" s="220">
        <f t="shared" si="0"/>
        <v>0</v>
      </c>
      <c r="L25" s="217"/>
      <c r="M25" s="235">
        <v>6</v>
      </c>
      <c r="N25" s="117"/>
      <c r="O25" s="117"/>
      <c r="P25" s="117"/>
      <c r="Q25" s="117"/>
      <c r="R25" s="41">
        <v>0</v>
      </c>
      <c r="S25" s="41">
        <v>0</v>
      </c>
      <c r="T25" s="41">
        <v>0</v>
      </c>
      <c r="U25" s="41">
        <v>0</v>
      </c>
      <c r="V25" s="218">
        <f t="shared" si="1"/>
        <v>0</v>
      </c>
      <c r="W25" s="217"/>
    </row>
    <row r="26" spans="2:23" ht="14.1" customHeight="1" x14ac:dyDescent="0.25">
      <c r="B26" s="235">
        <v>7</v>
      </c>
      <c r="C26" s="117"/>
      <c r="D26" s="117"/>
      <c r="E26" s="117"/>
      <c r="F26" s="117"/>
      <c r="G26" s="87">
        <v>0</v>
      </c>
      <c r="H26" s="117"/>
      <c r="I26" s="87">
        <v>0</v>
      </c>
      <c r="J26" s="87"/>
      <c r="K26" s="220">
        <f t="shared" si="0"/>
        <v>0</v>
      </c>
      <c r="L26" s="217"/>
      <c r="M26" s="235">
        <v>7</v>
      </c>
      <c r="N26" s="117"/>
      <c r="O26" s="117"/>
      <c r="P26" s="117"/>
      <c r="Q26" s="117"/>
      <c r="R26" s="41">
        <v>0</v>
      </c>
      <c r="S26" s="41">
        <v>0</v>
      </c>
      <c r="T26" s="41">
        <v>0</v>
      </c>
      <c r="U26" s="41">
        <v>0</v>
      </c>
      <c r="V26" s="218">
        <f t="shared" si="1"/>
        <v>0</v>
      </c>
      <c r="W26" s="217"/>
    </row>
    <row r="27" spans="2:23" ht="14.1" customHeight="1" x14ac:dyDescent="0.25">
      <c r="B27" s="235">
        <v>8</v>
      </c>
      <c r="C27" s="117"/>
      <c r="D27" s="117"/>
      <c r="E27" s="117"/>
      <c r="F27" s="117"/>
      <c r="G27" s="87">
        <v>0</v>
      </c>
      <c r="H27" s="117"/>
      <c r="I27" s="87">
        <v>0</v>
      </c>
      <c r="J27" s="117"/>
      <c r="K27" s="220">
        <f t="shared" si="0"/>
        <v>0</v>
      </c>
      <c r="L27" s="217"/>
      <c r="M27" s="235">
        <v>8</v>
      </c>
      <c r="N27" s="117"/>
      <c r="O27" s="117"/>
      <c r="P27" s="117"/>
      <c r="Q27" s="117"/>
      <c r="R27" s="41">
        <v>0</v>
      </c>
      <c r="S27" s="41">
        <v>0</v>
      </c>
      <c r="T27" s="41">
        <v>0</v>
      </c>
      <c r="U27" s="41">
        <v>0</v>
      </c>
      <c r="V27" s="218">
        <f t="shared" si="1"/>
        <v>0</v>
      </c>
      <c r="W27" s="217"/>
    </row>
    <row r="28" spans="2:23" ht="14.1" customHeight="1" x14ac:dyDescent="0.25">
      <c r="B28" s="235">
        <v>9</v>
      </c>
      <c r="C28" s="117"/>
      <c r="D28" s="117"/>
      <c r="E28" s="117"/>
      <c r="F28" s="117"/>
      <c r="G28" s="87">
        <v>0</v>
      </c>
      <c r="H28" s="117"/>
      <c r="I28" s="87">
        <v>0</v>
      </c>
      <c r="J28" s="117"/>
      <c r="K28" s="220">
        <f t="shared" si="0"/>
        <v>0</v>
      </c>
      <c r="L28" s="217"/>
      <c r="M28" s="235">
        <v>9</v>
      </c>
      <c r="N28" s="117"/>
      <c r="O28" s="117"/>
      <c r="P28" s="117"/>
      <c r="Q28" s="117"/>
      <c r="R28" s="41">
        <v>0</v>
      </c>
      <c r="S28" s="41">
        <v>0</v>
      </c>
      <c r="T28" s="41">
        <v>0</v>
      </c>
      <c r="U28" s="41">
        <v>0</v>
      </c>
      <c r="V28" s="218">
        <f t="shared" si="1"/>
        <v>0</v>
      </c>
      <c r="W28" s="217"/>
    </row>
    <row r="29" spans="2:23" ht="14.1" customHeight="1" x14ac:dyDescent="0.25">
      <c r="B29" s="235">
        <v>10</v>
      </c>
      <c r="C29" s="117"/>
      <c r="D29" s="117"/>
      <c r="E29" s="117"/>
      <c r="F29" s="117"/>
      <c r="G29" s="87">
        <v>0</v>
      </c>
      <c r="H29" s="117"/>
      <c r="I29" s="87">
        <v>0</v>
      </c>
      <c r="J29" s="87"/>
      <c r="K29" s="220">
        <f t="shared" si="0"/>
        <v>0</v>
      </c>
      <c r="L29" s="217"/>
      <c r="M29" s="235">
        <v>10</v>
      </c>
      <c r="N29" s="117"/>
      <c r="O29" s="117"/>
      <c r="P29" s="117"/>
      <c r="Q29" s="117"/>
      <c r="R29" s="41">
        <v>0</v>
      </c>
      <c r="S29" s="41">
        <v>0</v>
      </c>
      <c r="T29" s="41">
        <v>0</v>
      </c>
      <c r="U29" s="41">
        <v>0</v>
      </c>
      <c r="V29" s="218">
        <f t="shared" si="1"/>
        <v>0</v>
      </c>
      <c r="W29" s="217"/>
    </row>
    <row r="30" spans="2:23" ht="14.1" customHeight="1" x14ac:dyDescent="0.25">
      <c r="B30" s="235">
        <v>11</v>
      </c>
      <c r="C30" s="117"/>
      <c r="D30" s="117"/>
      <c r="E30" s="117"/>
      <c r="F30" s="117"/>
      <c r="G30" s="87">
        <v>0</v>
      </c>
      <c r="H30" s="117"/>
      <c r="I30" s="87">
        <v>0</v>
      </c>
      <c r="J30" s="117"/>
      <c r="K30" s="220">
        <f t="shared" si="0"/>
        <v>0</v>
      </c>
      <c r="L30" s="217"/>
      <c r="M30" s="235">
        <v>11</v>
      </c>
      <c r="N30" s="117"/>
      <c r="O30" s="117"/>
      <c r="P30" s="117"/>
      <c r="Q30" s="117"/>
      <c r="R30" s="41">
        <v>0</v>
      </c>
      <c r="S30" s="41">
        <v>0</v>
      </c>
      <c r="T30" s="41">
        <v>0</v>
      </c>
      <c r="U30" s="41">
        <v>0</v>
      </c>
      <c r="V30" s="218">
        <f t="shared" si="1"/>
        <v>0</v>
      </c>
      <c r="W30" s="217"/>
    </row>
    <row r="31" spans="2:23" ht="14.1" customHeight="1" x14ac:dyDescent="0.25">
      <c r="B31" s="235">
        <v>12</v>
      </c>
      <c r="C31" s="117"/>
      <c r="D31" s="117"/>
      <c r="E31" s="117"/>
      <c r="F31" s="117"/>
      <c r="G31" s="87">
        <v>0</v>
      </c>
      <c r="H31" s="117"/>
      <c r="I31" s="87">
        <v>0</v>
      </c>
      <c r="J31" s="117"/>
      <c r="K31" s="220">
        <f t="shared" si="0"/>
        <v>0</v>
      </c>
      <c r="L31" s="217"/>
      <c r="M31" s="235">
        <v>12</v>
      </c>
      <c r="N31" s="117"/>
      <c r="O31" s="117"/>
      <c r="P31" s="117"/>
      <c r="Q31" s="117"/>
      <c r="R31" s="41">
        <v>0</v>
      </c>
      <c r="S31" s="41">
        <v>0</v>
      </c>
      <c r="T31" s="41">
        <v>0</v>
      </c>
      <c r="U31" s="41">
        <v>0</v>
      </c>
      <c r="V31" s="218">
        <f t="shared" si="1"/>
        <v>0</v>
      </c>
      <c r="W31" s="217"/>
    </row>
    <row r="32" spans="2:23" ht="14.1" customHeight="1" x14ac:dyDescent="0.25">
      <c r="B32" s="235">
        <v>13</v>
      </c>
      <c r="C32" s="117"/>
      <c r="D32" s="117"/>
      <c r="E32" s="117"/>
      <c r="F32" s="117"/>
      <c r="G32" s="87">
        <v>0</v>
      </c>
      <c r="H32" s="117"/>
      <c r="I32" s="87">
        <v>0</v>
      </c>
      <c r="J32" s="87"/>
      <c r="K32" s="220">
        <f t="shared" si="0"/>
        <v>0</v>
      </c>
      <c r="L32" s="217"/>
      <c r="M32" s="235">
        <v>13</v>
      </c>
      <c r="N32" s="117"/>
      <c r="O32" s="117"/>
      <c r="P32" s="117"/>
      <c r="Q32" s="117"/>
      <c r="R32" s="41">
        <v>0</v>
      </c>
      <c r="S32" s="41">
        <v>0</v>
      </c>
      <c r="T32" s="41">
        <v>0</v>
      </c>
      <c r="U32" s="41">
        <v>0</v>
      </c>
      <c r="V32" s="218">
        <f t="shared" si="1"/>
        <v>0</v>
      </c>
      <c r="W32" s="217"/>
    </row>
    <row r="33" spans="2:23" ht="14.1" customHeight="1" x14ac:dyDescent="0.25">
      <c r="B33" s="235">
        <v>14</v>
      </c>
      <c r="C33" s="117"/>
      <c r="D33" s="117"/>
      <c r="E33" s="117"/>
      <c r="F33" s="117"/>
      <c r="G33" s="87">
        <v>0</v>
      </c>
      <c r="H33" s="117"/>
      <c r="I33" s="87">
        <v>0</v>
      </c>
      <c r="J33" s="117"/>
      <c r="K33" s="220">
        <f t="shared" si="0"/>
        <v>0</v>
      </c>
      <c r="L33" s="217"/>
      <c r="M33" s="235">
        <v>14</v>
      </c>
      <c r="N33" s="117"/>
      <c r="O33" s="117"/>
      <c r="P33" s="117"/>
      <c r="Q33" s="117"/>
      <c r="R33" s="41">
        <v>0</v>
      </c>
      <c r="S33" s="41">
        <v>0</v>
      </c>
      <c r="T33" s="41">
        <v>0</v>
      </c>
      <c r="U33" s="41">
        <v>0</v>
      </c>
      <c r="V33" s="218">
        <f t="shared" si="1"/>
        <v>0</v>
      </c>
      <c r="W33" s="217"/>
    </row>
    <row r="34" spans="2:23" ht="14.1" customHeight="1" x14ac:dyDescent="0.25">
      <c r="B34" s="235">
        <v>15</v>
      </c>
      <c r="C34" s="117"/>
      <c r="D34" s="117"/>
      <c r="E34" s="117"/>
      <c r="F34" s="117"/>
      <c r="G34" s="87">
        <v>0</v>
      </c>
      <c r="H34" s="117"/>
      <c r="I34" s="87">
        <v>0</v>
      </c>
      <c r="J34" s="117"/>
      <c r="K34" s="220">
        <f t="shared" si="0"/>
        <v>0</v>
      </c>
      <c r="L34" s="217"/>
      <c r="M34" s="235">
        <v>15</v>
      </c>
      <c r="N34" s="117"/>
      <c r="O34" s="117"/>
      <c r="P34" s="117"/>
      <c r="Q34" s="117"/>
      <c r="R34" s="41">
        <v>0</v>
      </c>
      <c r="S34" s="41">
        <v>0</v>
      </c>
      <c r="T34" s="41">
        <v>0</v>
      </c>
      <c r="U34" s="41">
        <v>0</v>
      </c>
      <c r="V34" s="218">
        <f t="shared" si="1"/>
        <v>0</v>
      </c>
      <c r="W34" s="217"/>
    </row>
    <row r="35" spans="2:23" ht="14.1" customHeight="1" x14ac:dyDescent="0.25">
      <c r="B35" s="235">
        <v>16</v>
      </c>
      <c r="C35" s="117"/>
      <c r="D35" s="117"/>
      <c r="E35" s="117"/>
      <c r="F35" s="117"/>
      <c r="G35" s="87">
        <v>0</v>
      </c>
      <c r="H35" s="117"/>
      <c r="I35" s="87">
        <v>0</v>
      </c>
      <c r="J35" s="87"/>
      <c r="K35" s="220">
        <f t="shared" si="0"/>
        <v>0</v>
      </c>
      <c r="L35" s="217"/>
      <c r="M35" s="235">
        <v>16</v>
      </c>
      <c r="N35" s="117"/>
      <c r="O35" s="117"/>
      <c r="P35" s="117"/>
      <c r="Q35" s="117"/>
      <c r="R35" s="41">
        <v>0</v>
      </c>
      <c r="S35" s="41">
        <v>0</v>
      </c>
      <c r="T35" s="41">
        <v>0</v>
      </c>
      <c r="U35" s="41">
        <v>0</v>
      </c>
      <c r="V35" s="218">
        <f t="shared" si="1"/>
        <v>0</v>
      </c>
      <c r="W35" s="217"/>
    </row>
    <row r="36" spans="2:23" ht="14.1" customHeight="1" x14ac:dyDescent="0.25">
      <c r="B36" s="235">
        <v>17</v>
      </c>
      <c r="C36" s="117"/>
      <c r="D36" s="117"/>
      <c r="E36" s="117"/>
      <c r="F36" s="117"/>
      <c r="G36" s="87">
        <v>0</v>
      </c>
      <c r="H36" s="117"/>
      <c r="I36" s="87">
        <v>0</v>
      </c>
      <c r="J36" s="117"/>
      <c r="K36" s="220">
        <f t="shared" si="0"/>
        <v>0</v>
      </c>
      <c r="L36" s="217"/>
      <c r="M36" s="235">
        <v>17</v>
      </c>
      <c r="N36" s="117"/>
      <c r="O36" s="117"/>
      <c r="P36" s="117"/>
      <c r="Q36" s="117"/>
      <c r="R36" s="41">
        <v>0</v>
      </c>
      <c r="S36" s="41">
        <v>0</v>
      </c>
      <c r="T36" s="41">
        <v>0</v>
      </c>
      <c r="U36" s="41">
        <v>0</v>
      </c>
      <c r="V36" s="218">
        <f t="shared" si="1"/>
        <v>0</v>
      </c>
      <c r="W36" s="217"/>
    </row>
    <row r="37" spans="2:23" ht="14.1" customHeight="1" x14ac:dyDescent="0.25">
      <c r="B37" s="235">
        <v>18</v>
      </c>
      <c r="C37" s="117"/>
      <c r="D37" s="117"/>
      <c r="E37" s="117"/>
      <c r="F37" s="117"/>
      <c r="G37" s="87">
        <v>0</v>
      </c>
      <c r="H37" s="117"/>
      <c r="I37" s="87">
        <v>0</v>
      </c>
      <c r="J37" s="117"/>
      <c r="K37" s="220">
        <f t="shared" si="0"/>
        <v>0</v>
      </c>
      <c r="L37" s="217"/>
      <c r="M37" s="235">
        <v>18</v>
      </c>
      <c r="N37" s="117"/>
      <c r="O37" s="117"/>
      <c r="P37" s="117"/>
      <c r="Q37" s="117"/>
      <c r="R37" s="41">
        <v>0</v>
      </c>
      <c r="S37" s="41">
        <v>0</v>
      </c>
      <c r="T37" s="41">
        <v>0</v>
      </c>
      <c r="U37" s="41">
        <v>0</v>
      </c>
      <c r="V37" s="218">
        <f t="shared" si="1"/>
        <v>0</v>
      </c>
      <c r="W37" s="217"/>
    </row>
    <row r="38" spans="2:23" ht="14.1" customHeight="1" x14ac:dyDescent="0.25">
      <c r="B38" s="235">
        <v>19</v>
      </c>
      <c r="C38" s="117"/>
      <c r="D38" s="117"/>
      <c r="E38" s="117"/>
      <c r="F38" s="117"/>
      <c r="G38" s="87">
        <v>0</v>
      </c>
      <c r="H38" s="117"/>
      <c r="I38" s="87">
        <v>0</v>
      </c>
      <c r="J38" s="87"/>
      <c r="K38" s="220">
        <f t="shared" si="0"/>
        <v>0</v>
      </c>
      <c r="L38" s="217"/>
      <c r="M38" s="235">
        <v>19</v>
      </c>
      <c r="N38" s="117"/>
      <c r="O38" s="117"/>
      <c r="P38" s="117"/>
      <c r="Q38" s="117"/>
      <c r="R38" s="41">
        <v>0</v>
      </c>
      <c r="S38" s="41">
        <v>0</v>
      </c>
      <c r="T38" s="41">
        <v>0</v>
      </c>
      <c r="U38" s="41">
        <v>0</v>
      </c>
      <c r="V38" s="218">
        <f t="shared" si="1"/>
        <v>0</v>
      </c>
      <c r="W38" s="217"/>
    </row>
    <row r="39" spans="2:23" ht="14.1" customHeight="1" x14ac:dyDescent="0.25">
      <c r="B39" s="236">
        <v>20</v>
      </c>
      <c r="C39" s="118"/>
      <c r="D39" s="119"/>
      <c r="E39" s="119"/>
      <c r="F39" s="120"/>
      <c r="G39" s="87">
        <v>0</v>
      </c>
      <c r="H39" s="117"/>
      <c r="I39" s="87">
        <v>0</v>
      </c>
      <c r="J39" s="87"/>
      <c r="K39" s="220">
        <f t="shared" si="0"/>
        <v>0</v>
      </c>
      <c r="L39" s="217"/>
      <c r="M39" s="236">
        <v>20</v>
      </c>
      <c r="N39" s="118"/>
      <c r="O39" s="119"/>
      <c r="P39" s="119"/>
      <c r="Q39" s="120"/>
      <c r="R39" s="41">
        <v>0</v>
      </c>
      <c r="S39" s="41">
        <v>0</v>
      </c>
      <c r="T39" s="41">
        <v>0</v>
      </c>
      <c r="U39" s="41">
        <v>0</v>
      </c>
      <c r="V39" s="218">
        <f t="shared" si="1"/>
        <v>0</v>
      </c>
      <c r="W39" s="217"/>
    </row>
    <row r="40" spans="2:23" ht="15.75" thickBot="1" x14ac:dyDescent="0.3">
      <c r="B40" s="108" t="s">
        <v>198</v>
      </c>
      <c r="C40" s="109"/>
      <c r="D40" s="109"/>
      <c r="E40" s="109"/>
      <c r="F40" s="109"/>
      <c r="G40" s="109"/>
      <c r="H40" s="109"/>
      <c r="I40" s="109"/>
      <c r="J40" s="109"/>
      <c r="K40" s="110">
        <f>SUM(K20:L38)</f>
        <v>0</v>
      </c>
      <c r="L40" s="111"/>
      <c r="M40" s="112" t="s">
        <v>199</v>
      </c>
      <c r="N40" s="113"/>
      <c r="O40" s="113"/>
      <c r="P40" s="113"/>
      <c r="Q40" s="113"/>
      <c r="R40" s="113"/>
      <c r="S40" s="113"/>
      <c r="T40" s="113"/>
      <c r="U40" s="113"/>
      <c r="V40" s="110">
        <f>SUM(V20:W38)</f>
        <v>0</v>
      </c>
      <c r="W40" s="111"/>
    </row>
    <row r="41" spans="2:23" ht="15" customHeight="1" thickBot="1" x14ac:dyDescent="0.3">
      <c r="B41" s="114" t="s">
        <v>183</v>
      </c>
      <c r="C41" s="115"/>
      <c r="D41" s="115"/>
      <c r="E41" s="115"/>
      <c r="F41" s="115"/>
      <c r="G41" s="115"/>
      <c r="H41" s="115"/>
      <c r="I41" s="115"/>
      <c r="J41" s="115"/>
      <c r="K41" s="115"/>
      <c r="L41" s="115"/>
      <c r="M41" s="115"/>
      <c r="N41" s="115"/>
      <c r="O41" s="115"/>
      <c r="P41" s="115"/>
      <c r="Q41" s="115"/>
      <c r="R41" s="115"/>
      <c r="S41" s="116"/>
      <c r="T41" s="102">
        <f>K40+V40</f>
        <v>0</v>
      </c>
      <c r="U41" s="103"/>
      <c r="V41" s="103"/>
      <c r="W41" s="104"/>
    </row>
    <row r="42" spans="2:23" ht="18.75" x14ac:dyDescent="0.3">
      <c r="B42" s="105" t="s">
        <v>182</v>
      </c>
      <c r="C42" s="106"/>
      <c r="D42" s="106"/>
      <c r="E42" s="106"/>
      <c r="F42" s="106"/>
      <c r="G42" s="106"/>
      <c r="H42" s="106"/>
      <c r="I42" s="106"/>
      <c r="J42" s="106"/>
      <c r="K42" s="106"/>
      <c r="L42" s="106"/>
      <c r="M42" s="106"/>
      <c r="N42" s="106"/>
      <c r="O42" s="106"/>
      <c r="P42" s="106"/>
      <c r="Q42" s="106"/>
      <c r="R42" s="106"/>
      <c r="S42" s="106"/>
      <c r="T42" s="106"/>
      <c r="U42" s="106"/>
      <c r="V42" s="106"/>
      <c r="W42" s="107"/>
    </row>
    <row r="43" spans="2:23" ht="15" customHeight="1" x14ac:dyDescent="0.25">
      <c r="B43" s="248" t="s">
        <v>184</v>
      </c>
      <c r="C43" s="249"/>
      <c r="D43" s="249"/>
      <c r="E43" s="249"/>
      <c r="F43" s="249"/>
      <c r="G43" s="249"/>
      <c r="H43" s="249"/>
      <c r="I43" s="249"/>
      <c r="J43" s="249"/>
      <c r="K43" s="249"/>
      <c r="L43" s="249"/>
      <c r="M43" s="249"/>
      <c r="N43" s="249"/>
      <c r="O43" s="249"/>
      <c r="P43" s="249"/>
      <c r="Q43" s="249"/>
      <c r="R43" s="249"/>
      <c r="S43" s="249"/>
      <c r="T43" s="249"/>
      <c r="U43" s="249"/>
      <c r="V43" s="249"/>
      <c r="W43" s="250"/>
    </row>
    <row r="44" spans="2:23" x14ac:dyDescent="0.25">
      <c r="B44" s="248"/>
      <c r="C44" s="249"/>
      <c r="D44" s="249"/>
      <c r="E44" s="249"/>
      <c r="F44" s="249"/>
      <c r="G44" s="249"/>
      <c r="H44" s="249"/>
      <c r="I44" s="249"/>
      <c r="J44" s="249"/>
      <c r="K44" s="249"/>
      <c r="L44" s="249"/>
      <c r="M44" s="249"/>
      <c r="N44" s="249"/>
      <c r="O44" s="249"/>
      <c r="P44" s="249"/>
      <c r="Q44" s="249"/>
      <c r="R44" s="249"/>
      <c r="S44" s="249"/>
      <c r="T44" s="249"/>
      <c r="U44" s="249"/>
      <c r="V44" s="249"/>
      <c r="W44" s="250"/>
    </row>
    <row r="45" spans="2:23" ht="15.75" thickBot="1" x14ac:dyDescent="0.3">
      <c r="B45" s="251"/>
      <c r="C45" s="252"/>
      <c r="D45" s="252"/>
      <c r="E45" s="252"/>
      <c r="F45" s="252"/>
      <c r="G45" s="252"/>
      <c r="H45" s="252"/>
      <c r="I45" s="252"/>
      <c r="J45" s="252"/>
      <c r="K45" s="252"/>
      <c r="L45" s="252"/>
      <c r="M45" s="252"/>
      <c r="N45" s="252"/>
      <c r="O45" s="252"/>
      <c r="P45" s="252"/>
      <c r="Q45" s="252"/>
      <c r="R45" s="252"/>
      <c r="S45" s="252"/>
      <c r="T45" s="252"/>
      <c r="U45" s="252"/>
      <c r="V45" s="252"/>
      <c r="W45" s="253"/>
    </row>
  </sheetData>
  <mergeCells count="196">
    <mergeCell ref="B13:L15"/>
    <mergeCell ref="M13:W15"/>
    <mergeCell ref="B16:L17"/>
    <mergeCell ref="M16:W17"/>
    <mergeCell ref="B8:J8"/>
    <mergeCell ref="B9:C9"/>
    <mergeCell ref="D9:E9"/>
    <mergeCell ref="B6:E6"/>
    <mergeCell ref="F6:H6"/>
    <mergeCell ref="I6:J6"/>
    <mergeCell ref="B7:H7"/>
    <mergeCell ref="I7:J7"/>
    <mergeCell ref="B10:C10"/>
    <mergeCell ref="D10:E10"/>
    <mergeCell ref="G10:J10"/>
    <mergeCell ref="B11:F11"/>
    <mergeCell ref="G11:J11"/>
    <mergeCell ref="O6:P6"/>
    <mergeCell ref="S6:U6"/>
    <mergeCell ref="K10:U11"/>
    <mergeCell ref="V10:W11"/>
    <mergeCell ref="M7:N8"/>
    <mergeCell ref="V7:W7"/>
    <mergeCell ref="V9:W9"/>
    <mergeCell ref="N18:Q19"/>
    <mergeCell ref="R18:R19"/>
    <mergeCell ref="S18:S19"/>
    <mergeCell ref="T18:T19"/>
    <mergeCell ref="U18:U19"/>
    <mergeCell ref="V18:W19"/>
    <mergeCell ref="B18:B19"/>
    <mergeCell ref="C18:F19"/>
    <mergeCell ref="G18:H19"/>
    <mergeCell ref="I18:J19"/>
    <mergeCell ref="K18:L19"/>
    <mergeCell ref="M18:M19"/>
    <mergeCell ref="C21:F21"/>
    <mergeCell ref="G21:H21"/>
    <mergeCell ref="I21:J21"/>
    <mergeCell ref="K21:L21"/>
    <mergeCell ref="N21:Q21"/>
    <mergeCell ref="V21:W21"/>
    <mergeCell ref="C20:F20"/>
    <mergeCell ref="G20:H20"/>
    <mergeCell ref="I20:J20"/>
    <mergeCell ref="K20:L20"/>
    <mergeCell ref="N20:Q20"/>
    <mergeCell ref="V20:W20"/>
    <mergeCell ref="C23:F23"/>
    <mergeCell ref="G23:H23"/>
    <mergeCell ref="I23:J23"/>
    <mergeCell ref="K23:L23"/>
    <mergeCell ref="N23:Q23"/>
    <mergeCell ref="V23:W23"/>
    <mergeCell ref="C22:F22"/>
    <mergeCell ref="G22:H22"/>
    <mergeCell ref="I22:J22"/>
    <mergeCell ref="K22:L22"/>
    <mergeCell ref="N22:Q22"/>
    <mergeCell ref="V22:W22"/>
    <mergeCell ref="C25:F25"/>
    <mergeCell ref="G25:H25"/>
    <mergeCell ref="I25:J25"/>
    <mergeCell ref="K25:L25"/>
    <mergeCell ref="N25:Q25"/>
    <mergeCell ref="V25:W25"/>
    <mergeCell ref="C24:F24"/>
    <mergeCell ref="G24:H24"/>
    <mergeCell ref="I24:J24"/>
    <mergeCell ref="K24:L24"/>
    <mergeCell ref="N24:Q24"/>
    <mergeCell ref="V24:W24"/>
    <mergeCell ref="C27:F27"/>
    <mergeCell ref="G27:H27"/>
    <mergeCell ref="I27:J27"/>
    <mergeCell ref="K27:L27"/>
    <mergeCell ref="N27:Q27"/>
    <mergeCell ref="V27:W27"/>
    <mergeCell ref="C26:F26"/>
    <mergeCell ref="G26:H26"/>
    <mergeCell ref="I26:J26"/>
    <mergeCell ref="K26:L26"/>
    <mergeCell ref="N26:Q26"/>
    <mergeCell ref="V26:W26"/>
    <mergeCell ref="C29:F29"/>
    <mergeCell ref="G29:H29"/>
    <mergeCell ref="I29:J29"/>
    <mergeCell ref="K29:L29"/>
    <mergeCell ref="N29:Q29"/>
    <mergeCell ref="V29:W29"/>
    <mergeCell ref="C28:F28"/>
    <mergeCell ref="G28:H28"/>
    <mergeCell ref="I28:J28"/>
    <mergeCell ref="K28:L28"/>
    <mergeCell ref="N28:Q28"/>
    <mergeCell ref="V28:W28"/>
    <mergeCell ref="C31:F31"/>
    <mergeCell ref="G31:H31"/>
    <mergeCell ref="I31:J31"/>
    <mergeCell ref="K31:L31"/>
    <mergeCell ref="N31:Q31"/>
    <mergeCell ref="V31:W31"/>
    <mergeCell ref="C30:F30"/>
    <mergeCell ref="G30:H30"/>
    <mergeCell ref="I30:J30"/>
    <mergeCell ref="K30:L30"/>
    <mergeCell ref="N30:Q30"/>
    <mergeCell ref="V30:W30"/>
    <mergeCell ref="C33:F33"/>
    <mergeCell ref="G33:H33"/>
    <mergeCell ref="I33:J33"/>
    <mergeCell ref="K33:L33"/>
    <mergeCell ref="N33:Q33"/>
    <mergeCell ref="V33:W33"/>
    <mergeCell ref="C32:F32"/>
    <mergeCell ref="G32:H32"/>
    <mergeCell ref="I32:J32"/>
    <mergeCell ref="K32:L32"/>
    <mergeCell ref="N32:Q32"/>
    <mergeCell ref="V32:W32"/>
    <mergeCell ref="G39:H39"/>
    <mergeCell ref="I39:J39"/>
    <mergeCell ref="K39:L39"/>
    <mergeCell ref="N39:Q39"/>
    <mergeCell ref="V39:W39"/>
    <mergeCell ref="C38:F38"/>
    <mergeCell ref="K36:L36"/>
    <mergeCell ref="N36:Q36"/>
    <mergeCell ref="V36:W36"/>
    <mergeCell ref="B1:W1"/>
    <mergeCell ref="B2:W2"/>
    <mergeCell ref="K4:L4"/>
    <mergeCell ref="M4:N4"/>
    <mergeCell ref="K5:L5"/>
    <mergeCell ref="M5:N5"/>
    <mergeCell ref="G9:H9"/>
    <mergeCell ref="B3:J3"/>
    <mergeCell ref="B4:E4"/>
    <mergeCell ref="F4:H4"/>
    <mergeCell ref="I4:J4"/>
    <mergeCell ref="B5:E5"/>
    <mergeCell ref="F5:H5"/>
    <mergeCell ref="I5:J5"/>
    <mergeCell ref="K3:W3"/>
    <mergeCell ref="O7:U7"/>
    <mergeCell ref="O8:U8"/>
    <mergeCell ref="V8:W8"/>
    <mergeCell ref="K9:U9"/>
    <mergeCell ref="B43:W45"/>
    <mergeCell ref="Q4:R4"/>
    <mergeCell ref="Q5:R5"/>
    <mergeCell ref="Q6:R6"/>
    <mergeCell ref="S4:U4"/>
    <mergeCell ref="S5:U5"/>
    <mergeCell ref="K6:L6"/>
    <mergeCell ref="M6:N6"/>
    <mergeCell ref="O4:P4"/>
    <mergeCell ref="O5:P5"/>
    <mergeCell ref="C37:F37"/>
    <mergeCell ref="G37:H37"/>
    <mergeCell ref="I37:J37"/>
    <mergeCell ref="K37:L37"/>
    <mergeCell ref="N37:Q37"/>
    <mergeCell ref="V37:W37"/>
    <mergeCell ref="C36:F36"/>
    <mergeCell ref="G36:H36"/>
    <mergeCell ref="I36:J36"/>
    <mergeCell ref="G38:H38"/>
    <mergeCell ref="I38:J38"/>
    <mergeCell ref="K38:L38"/>
    <mergeCell ref="N38:Q38"/>
    <mergeCell ref="V38:W38"/>
    <mergeCell ref="T41:W41"/>
    <mergeCell ref="V4:W4"/>
    <mergeCell ref="V5:W5"/>
    <mergeCell ref="V6:W6"/>
    <mergeCell ref="K7:L8"/>
    <mergeCell ref="B42:W42"/>
    <mergeCell ref="B40:J40"/>
    <mergeCell ref="K40:L40"/>
    <mergeCell ref="M40:U40"/>
    <mergeCell ref="V40:W40"/>
    <mergeCell ref="B41:S41"/>
    <mergeCell ref="K35:L35"/>
    <mergeCell ref="N35:Q35"/>
    <mergeCell ref="V35:W35"/>
    <mergeCell ref="C34:F34"/>
    <mergeCell ref="G34:H34"/>
    <mergeCell ref="I34:J34"/>
    <mergeCell ref="K34:L34"/>
    <mergeCell ref="N34:Q34"/>
    <mergeCell ref="V34:W34"/>
    <mergeCell ref="C35:F35"/>
    <mergeCell ref="G35:H35"/>
    <mergeCell ref="I35:J35"/>
    <mergeCell ref="C39:F39"/>
  </mergeCells>
  <conditionalFormatting sqref="K10:U11">
    <cfRule type="containsText" dxfId="12" priority="11" operator="containsText" text="Total Required Reserves">
      <formula>NOT(ISERROR(SEARCH("Total Required Reserves",K10)))</formula>
    </cfRule>
    <cfRule type="containsText" dxfId="11" priority="13" operator="containsText" text="Total Required Reserves">
      <formula>NOT(ISERROR(SEARCH("Total Required Reserves",K10)))</formula>
    </cfRule>
  </conditionalFormatting>
  <conditionalFormatting sqref="V10:W11">
    <cfRule type="cellIs" dxfId="10" priority="6" operator="greaterThan">
      <formula>0</formula>
    </cfRule>
    <cfRule type="cellIs" dxfId="9" priority="12" operator="greaterThan">
      <formula>0</formula>
    </cfRule>
  </conditionalFormatting>
  <conditionalFormatting sqref="B7:H7">
    <cfRule type="containsText" dxfId="8" priority="10" operator="containsText" text="Months of reserves required from subject property">
      <formula>NOT(ISERROR(SEARCH("Months of reserves required from subject property",B7)))</formula>
    </cfRule>
  </conditionalFormatting>
  <conditionalFormatting sqref="B11:F11">
    <cfRule type="containsText" dxfId="7" priority="9" operator="containsText" text="6 Monts PITIA from Departing Residence">
      <formula>NOT(ISERROR(SEARCH("6 Monts PITIA from Departing Residence",B11)))</formula>
    </cfRule>
  </conditionalFormatting>
  <conditionalFormatting sqref="I7:J7">
    <cfRule type="cellIs" dxfId="6" priority="8" operator="greaterThan">
      <formula>0</formula>
    </cfRule>
  </conditionalFormatting>
  <conditionalFormatting sqref="G11:J11">
    <cfRule type="cellIs" dxfId="5" priority="7" operator="greaterThan">
      <formula>0</formula>
    </cfRule>
  </conditionalFormatting>
  <conditionalFormatting sqref="B40:J40">
    <cfRule type="containsText" dxfId="4" priority="5" operator="containsText" text="Total Required Reserves for NOO Properties Reported on Tax Returns">
      <formula>NOT(ISERROR(SEARCH("Total Required Reserves for NOO Properties Reported on Tax Returns",B40)))</formula>
    </cfRule>
  </conditionalFormatting>
  <conditionalFormatting sqref="B41:S41">
    <cfRule type="containsText" dxfId="3" priority="4" operator="containsText" text="Total Additional Required Reserves from all REO Properties">
      <formula>NOT(ISERROR(SEARCH("Total Additional Required Reserves from all REO Properties",B41)))</formula>
    </cfRule>
  </conditionalFormatting>
  <conditionalFormatting sqref="M40:U40">
    <cfRule type="containsText" dxfId="2" priority="3" operator="containsText" text="Total  Required Reserves for properties not reported on tax returns">
      <formula>NOT(ISERROR(SEARCH("Total  Required Reserves for properties not reported on tax returns",M40)))</formula>
    </cfRule>
  </conditionalFormatting>
  <conditionalFormatting sqref="K40:L40">
    <cfRule type="cellIs" dxfId="1" priority="2" operator="greaterThan">
      <formula>0</formula>
    </cfRule>
  </conditionalFormatting>
  <conditionalFormatting sqref="V40:W40">
    <cfRule type="cellIs" dxfId="0" priority="1" operator="greaterThan">
      <formula>0</formula>
    </cfRule>
  </conditionalFormatting>
  <pageMargins left="0.2" right="0.2" top="0.25" bottom="0.25" header="0.3" footer="0.3"/>
  <pageSetup paperSize="5"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 4'!$D$3:$D$5</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
  <sheetViews>
    <sheetView workbookViewId="0">
      <selection activeCell="B8" sqref="B8:M8"/>
    </sheetView>
  </sheetViews>
  <sheetFormatPr defaultRowHeight="15" x14ac:dyDescent="0.25"/>
  <cols>
    <col min="1" max="1" width="2.28515625" customWidth="1"/>
    <col min="2" max="2" width="13.5703125" customWidth="1"/>
    <col min="3" max="3" width="12" customWidth="1"/>
    <col min="4" max="4" width="12.42578125" customWidth="1"/>
    <col min="7" max="7" width="6.42578125" customWidth="1"/>
  </cols>
  <sheetData>
    <row r="1" spans="2:14" x14ac:dyDescent="0.25">
      <c r="B1" t="s">
        <v>220</v>
      </c>
    </row>
    <row r="2" spans="2:14" x14ac:dyDescent="0.25">
      <c r="B2" t="s">
        <v>222</v>
      </c>
      <c r="C2">
        <v>8010111010</v>
      </c>
      <c r="D2" t="s">
        <v>223</v>
      </c>
      <c r="E2" s="154" t="s">
        <v>225</v>
      </c>
      <c r="F2" s="154"/>
      <c r="G2" t="s">
        <v>224</v>
      </c>
      <c r="H2" s="154"/>
      <c r="I2" s="154"/>
      <c r="J2" s="154" t="s">
        <v>140</v>
      </c>
      <c r="K2" s="154"/>
      <c r="L2" s="154"/>
      <c r="M2" s="154"/>
    </row>
    <row r="3" spans="2:14" x14ac:dyDescent="0.25">
      <c r="B3" s="154" t="s">
        <v>236</v>
      </c>
      <c r="C3" s="154"/>
      <c r="D3" s="154"/>
      <c r="E3" s="154"/>
      <c r="F3" s="154"/>
      <c r="G3" s="154"/>
      <c r="H3" s="154"/>
      <c r="I3" s="154"/>
      <c r="J3" s="154"/>
      <c r="K3" s="154"/>
      <c r="L3" s="154"/>
      <c r="M3" s="154"/>
    </row>
    <row r="4" spans="2:14" x14ac:dyDescent="0.25">
      <c r="B4" t="s">
        <v>221</v>
      </c>
      <c r="E4" s="154" t="s">
        <v>11</v>
      </c>
      <c r="F4" s="154"/>
      <c r="N4" t="s">
        <v>230</v>
      </c>
    </row>
    <row r="5" spans="2:14" x14ac:dyDescent="0.25">
      <c r="B5" t="s">
        <v>234</v>
      </c>
      <c r="E5" s="154" t="s">
        <v>11</v>
      </c>
      <c r="F5" s="154"/>
      <c r="N5" t="s">
        <v>231</v>
      </c>
    </row>
    <row r="6" spans="2:14" x14ac:dyDescent="0.25">
      <c r="N6" s="26" t="s">
        <v>232</v>
      </c>
    </row>
    <row r="7" spans="2:14" x14ac:dyDescent="0.25">
      <c r="N7" t="s">
        <v>233</v>
      </c>
    </row>
    <row r="8" spans="2:14" x14ac:dyDescent="0.25">
      <c r="B8" s="154" t="s">
        <v>235</v>
      </c>
      <c r="C8" s="154"/>
      <c r="D8" s="154"/>
      <c r="E8" s="154"/>
      <c r="F8" s="154"/>
      <c r="G8" s="154"/>
      <c r="H8" s="154"/>
      <c r="I8" s="154"/>
      <c r="J8" s="154"/>
      <c r="K8" s="154"/>
      <c r="L8" s="154"/>
      <c r="M8" s="154"/>
    </row>
    <row r="9" spans="2:14" x14ac:dyDescent="0.25">
      <c r="D9" s="25"/>
      <c r="H9" s="25"/>
      <c r="K9" s="25"/>
      <c r="N9" s="25"/>
    </row>
  </sheetData>
  <mergeCells count="8">
    <mergeCell ref="E4:F4"/>
    <mergeCell ref="E5:F5"/>
    <mergeCell ref="B8:M8"/>
    <mergeCell ref="E2:F2"/>
    <mergeCell ref="H2:I2"/>
    <mergeCell ref="J2:K2"/>
    <mergeCell ref="L2:M2"/>
    <mergeCell ref="B3:M3"/>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Sheet1!$C$2:$C$5</xm:f>
          </x14:formula1>
          <xm:sqref>E4</xm:sqref>
        </x14:dataValidation>
        <x14:dataValidation type="list" allowBlank="1" showInputMessage="1" showErrorMessage="1">
          <x14:formula1>
            <xm:f>Sheet1!$D$2:$D$4</xm:f>
          </x14:formula1>
          <xm:sqref>E5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5"/>
  <sheetViews>
    <sheetView workbookViewId="0">
      <selection activeCell="J13" sqref="J13"/>
    </sheetView>
  </sheetViews>
  <sheetFormatPr defaultRowHeight="15" x14ac:dyDescent="0.25"/>
  <cols>
    <col min="3" max="3" width="11.85546875" bestFit="1" customWidth="1"/>
    <col min="4" max="4" width="12.42578125" customWidth="1"/>
  </cols>
  <sheetData>
    <row r="2" spans="3:4" x14ac:dyDescent="0.25">
      <c r="C2" t="s">
        <v>11</v>
      </c>
      <c r="D2" t="s">
        <v>11</v>
      </c>
    </row>
    <row r="3" spans="3:4" x14ac:dyDescent="0.25">
      <c r="C3" t="s">
        <v>226</v>
      </c>
      <c r="D3" t="s">
        <v>228</v>
      </c>
    </row>
    <row r="4" spans="3:4" x14ac:dyDescent="0.25">
      <c r="C4" t="s">
        <v>227</v>
      </c>
      <c r="D4" t="s">
        <v>229</v>
      </c>
    </row>
    <row r="5" spans="3:4" x14ac:dyDescent="0.25">
      <c r="C5"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3"/>
  <sheetViews>
    <sheetView topLeftCell="A22" workbookViewId="0">
      <selection activeCell="G54" sqref="G54"/>
    </sheetView>
  </sheetViews>
  <sheetFormatPr defaultRowHeight="15" x14ac:dyDescent="0.25"/>
  <cols>
    <col min="1" max="1" width="2.42578125" customWidth="1"/>
    <col min="2" max="6" width="8.7109375" customWidth="1"/>
    <col min="7" max="8" width="7.5703125" customWidth="1"/>
    <col min="9" max="9" width="8.85546875" customWidth="1"/>
    <col min="14" max="14" width="9.140625" customWidth="1"/>
    <col min="18" max="18" width="9.7109375" customWidth="1"/>
    <col min="21" max="21" width="11" customWidth="1"/>
    <col min="23" max="23" width="9.140625" customWidth="1"/>
  </cols>
  <sheetData>
    <row r="1" spans="2:21" x14ac:dyDescent="0.25">
      <c r="B1" s="159" t="s">
        <v>54</v>
      </c>
      <c r="C1" s="159"/>
      <c r="D1" s="159"/>
      <c r="E1" s="159"/>
      <c r="F1" s="159"/>
      <c r="G1" s="159"/>
      <c r="H1" s="159"/>
      <c r="I1" s="159"/>
      <c r="J1" s="159"/>
      <c r="K1" s="159"/>
      <c r="L1" s="159"/>
    </row>
    <row r="2" spans="2:21" x14ac:dyDescent="0.25">
      <c r="B2" s="159"/>
      <c r="C2" s="159"/>
      <c r="D2" s="159"/>
      <c r="E2" s="159"/>
      <c r="F2" s="159"/>
      <c r="G2" s="159"/>
      <c r="H2" s="159"/>
      <c r="I2" s="159"/>
      <c r="J2" s="159"/>
      <c r="K2" s="159"/>
      <c r="L2" s="159"/>
    </row>
    <row r="3" spans="2:21" x14ac:dyDescent="0.25">
      <c r="B3" s="154" t="s">
        <v>55</v>
      </c>
      <c r="C3" s="154"/>
      <c r="D3" s="154"/>
      <c r="E3" s="154"/>
      <c r="F3" s="154"/>
      <c r="G3" s="154"/>
      <c r="H3" s="154"/>
      <c r="I3" s="154"/>
      <c r="J3" s="154"/>
      <c r="K3" s="154"/>
      <c r="L3" s="154"/>
    </row>
    <row r="4" spans="2:21" x14ac:dyDescent="0.25">
      <c r="B4" s="160" t="s">
        <v>56</v>
      </c>
      <c r="C4" s="160"/>
      <c r="D4" s="160"/>
      <c r="E4" s="160"/>
      <c r="F4" s="160"/>
      <c r="G4" s="160"/>
      <c r="H4" s="160"/>
      <c r="I4" s="160"/>
      <c r="J4" s="160"/>
      <c r="K4" s="11"/>
      <c r="L4" s="18"/>
    </row>
    <row r="5" spans="2:21" x14ac:dyDescent="0.25">
      <c r="B5" s="160" t="s">
        <v>58</v>
      </c>
      <c r="C5" s="160"/>
      <c r="D5" s="160"/>
      <c r="E5" s="160"/>
      <c r="F5" s="160"/>
      <c r="G5" s="160"/>
      <c r="H5" s="160"/>
      <c r="I5" s="160"/>
      <c r="J5" s="160"/>
      <c r="K5" s="11"/>
      <c r="L5" s="18"/>
    </row>
    <row r="6" spans="2:21" x14ac:dyDescent="0.25">
      <c r="B6" s="160" t="s">
        <v>57</v>
      </c>
      <c r="C6" s="160"/>
      <c r="D6" s="160"/>
      <c r="E6" s="160"/>
      <c r="F6" s="160"/>
      <c r="G6" s="160"/>
      <c r="H6" s="160"/>
      <c r="I6" s="160"/>
      <c r="J6" s="160"/>
      <c r="K6" s="11"/>
      <c r="L6" s="18"/>
    </row>
    <row r="7" spans="2:21" x14ac:dyDescent="0.25">
      <c r="B7" s="160" t="s">
        <v>123</v>
      </c>
      <c r="C7" s="160"/>
      <c r="D7" s="160"/>
      <c r="E7" s="160"/>
      <c r="F7" s="160"/>
      <c r="G7" s="160"/>
      <c r="H7" s="160"/>
      <c r="I7" s="160"/>
      <c r="J7" s="160"/>
      <c r="K7" s="11"/>
      <c r="L7" s="10"/>
      <c r="M7" s="4" t="s">
        <v>124</v>
      </c>
    </row>
    <row r="8" spans="2:21" x14ac:dyDescent="0.25">
      <c r="B8" s="160" t="s">
        <v>119</v>
      </c>
      <c r="C8" s="160"/>
      <c r="D8" s="160"/>
      <c r="E8" s="160"/>
      <c r="F8" s="160"/>
      <c r="G8" s="160"/>
      <c r="H8" s="160"/>
      <c r="I8" s="160"/>
      <c r="J8" s="160"/>
      <c r="K8" s="11"/>
      <c r="L8" s="18"/>
      <c r="M8" t="s">
        <v>121</v>
      </c>
    </row>
    <row r="9" spans="2:21" x14ac:dyDescent="0.25">
      <c r="B9" s="162" t="s">
        <v>120</v>
      </c>
      <c r="C9" s="162"/>
      <c r="D9" s="162"/>
      <c r="E9" s="162"/>
      <c r="F9" s="162"/>
      <c r="G9" s="162"/>
      <c r="H9" s="162"/>
      <c r="I9" s="162"/>
      <c r="J9" s="162"/>
      <c r="K9" s="12"/>
      <c r="L9" s="18"/>
    </row>
    <row r="10" spans="2:21" x14ac:dyDescent="0.25">
      <c r="B10" s="154" t="s">
        <v>72</v>
      </c>
      <c r="C10" s="154"/>
      <c r="D10" s="154"/>
      <c r="E10" s="154"/>
      <c r="F10" s="154"/>
      <c r="G10" s="154"/>
      <c r="H10" s="154"/>
      <c r="I10" s="154"/>
      <c r="J10" s="154"/>
      <c r="K10" s="154"/>
      <c r="L10" s="154"/>
    </row>
    <row r="11" spans="2:21" x14ac:dyDescent="0.25">
      <c r="B11" s="160" t="s">
        <v>59</v>
      </c>
      <c r="C11" s="160"/>
      <c r="D11" s="160"/>
      <c r="E11" s="160"/>
      <c r="F11" s="160"/>
      <c r="G11" s="160"/>
      <c r="H11" s="160"/>
      <c r="I11" s="160"/>
      <c r="J11" s="160"/>
      <c r="K11" s="11"/>
      <c r="L11" s="18"/>
    </row>
    <row r="12" spans="2:21" x14ac:dyDescent="0.25">
      <c r="B12" s="160" t="s">
        <v>60</v>
      </c>
      <c r="C12" s="160"/>
      <c r="D12" s="160"/>
      <c r="E12" s="160"/>
      <c r="F12" s="160"/>
      <c r="G12" s="160"/>
      <c r="H12" s="160"/>
      <c r="I12" s="160"/>
      <c r="J12" s="160"/>
      <c r="K12" s="11"/>
      <c r="L12" s="18"/>
    </row>
    <row r="13" spans="2:21" x14ac:dyDescent="0.25">
      <c r="B13" s="160" t="s">
        <v>61</v>
      </c>
      <c r="C13" s="160"/>
      <c r="D13" s="160"/>
      <c r="E13" s="160"/>
      <c r="F13" s="160"/>
      <c r="G13" s="160"/>
      <c r="H13" s="160"/>
      <c r="I13" s="160"/>
      <c r="J13" s="160"/>
      <c r="K13" s="11"/>
      <c r="L13" s="18"/>
    </row>
    <row r="14" spans="2:21" x14ac:dyDescent="0.25">
      <c r="B14" s="160" t="s">
        <v>62</v>
      </c>
      <c r="C14" s="160"/>
      <c r="D14" s="160"/>
      <c r="E14" s="160"/>
      <c r="F14" s="160"/>
      <c r="G14" s="160"/>
      <c r="H14" s="160"/>
      <c r="I14" s="160"/>
      <c r="J14" s="160"/>
      <c r="K14" s="11"/>
      <c r="L14" s="18"/>
    </row>
    <row r="15" spans="2:21" x14ac:dyDescent="0.25">
      <c r="B15" s="160" t="s">
        <v>63</v>
      </c>
      <c r="C15" s="160"/>
      <c r="D15" s="160"/>
      <c r="E15" s="160"/>
      <c r="F15" s="160"/>
      <c r="G15" s="160"/>
      <c r="H15" s="160"/>
      <c r="I15" s="160"/>
      <c r="J15" s="160"/>
      <c r="K15" s="11"/>
      <c r="L15" s="18"/>
    </row>
    <row r="16" spans="2:21" x14ac:dyDescent="0.25">
      <c r="B16" s="160" t="s">
        <v>69</v>
      </c>
      <c r="C16" s="160"/>
      <c r="D16" s="160"/>
      <c r="E16" s="160"/>
      <c r="F16" s="160"/>
      <c r="G16" s="160"/>
      <c r="H16" s="160"/>
      <c r="I16" s="160"/>
      <c r="J16" s="160"/>
      <c r="K16" s="11"/>
      <c r="L16" s="18"/>
      <c r="N16" s="12"/>
      <c r="O16" s="12"/>
      <c r="P16" s="12"/>
      <c r="Q16" s="12"/>
      <c r="R16" s="12"/>
      <c r="S16" s="12"/>
      <c r="T16" s="12"/>
      <c r="U16" s="12"/>
    </row>
    <row r="17" spans="2:23" x14ac:dyDescent="0.25">
      <c r="B17" s="160" t="s">
        <v>70</v>
      </c>
      <c r="C17" s="160"/>
      <c r="D17" s="160"/>
      <c r="E17" s="160"/>
      <c r="F17" s="160"/>
      <c r="G17" s="160"/>
      <c r="H17" s="160"/>
      <c r="I17" s="160"/>
      <c r="J17" s="160"/>
      <c r="K17" s="11"/>
      <c r="L17" s="18"/>
      <c r="M17" s="12"/>
      <c r="N17" s="12"/>
      <c r="O17" s="12"/>
      <c r="P17" s="12"/>
      <c r="Q17" s="12"/>
      <c r="R17" s="12"/>
      <c r="S17" s="12"/>
      <c r="T17" s="12"/>
      <c r="U17" s="12"/>
    </row>
    <row r="18" spans="2:23" x14ac:dyDescent="0.25">
      <c r="B18" s="160" t="s">
        <v>71</v>
      </c>
      <c r="C18" s="160"/>
      <c r="D18" s="160"/>
      <c r="E18" s="160"/>
      <c r="F18" s="160"/>
      <c r="G18" s="160"/>
      <c r="H18" s="160"/>
      <c r="I18" s="160"/>
      <c r="J18" s="160"/>
      <c r="K18" s="11"/>
      <c r="L18" s="18"/>
      <c r="M18" s="12"/>
      <c r="N18" s="12"/>
      <c r="O18" s="12"/>
      <c r="P18" s="12"/>
      <c r="Q18" s="12"/>
      <c r="R18" s="12"/>
      <c r="S18" s="12"/>
      <c r="T18" s="12"/>
      <c r="U18" s="12"/>
    </row>
    <row r="19" spans="2:23" x14ac:dyDescent="0.25">
      <c r="B19" s="154" t="s">
        <v>64</v>
      </c>
      <c r="C19" s="154"/>
      <c r="D19" s="154"/>
      <c r="E19" s="154"/>
      <c r="F19" s="154"/>
      <c r="G19" s="154"/>
      <c r="H19" s="154"/>
      <c r="I19" s="154"/>
      <c r="J19" s="154"/>
      <c r="K19" s="154"/>
      <c r="L19" s="154"/>
      <c r="M19" s="158" t="s">
        <v>87</v>
      </c>
      <c r="N19" s="158"/>
      <c r="O19" s="158"/>
      <c r="P19" s="158"/>
      <c r="Q19" s="158"/>
      <c r="R19" s="158"/>
      <c r="S19" s="158"/>
      <c r="T19" s="158"/>
      <c r="U19" s="158"/>
    </row>
    <row r="20" spans="2:23" ht="15" customHeight="1" x14ac:dyDescent="0.25">
      <c r="B20" s="158" t="s">
        <v>88</v>
      </c>
      <c r="C20" s="158"/>
      <c r="D20" s="158"/>
      <c r="E20" s="158"/>
      <c r="F20" s="158"/>
      <c r="G20" s="155" t="s">
        <v>65</v>
      </c>
      <c r="H20" s="155"/>
      <c r="I20" s="155" t="s">
        <v>67</v>
      </c>
      <c r="J20" s="161" t="s">
        <v>66</v>
      </c>
      <c r="K20" s="161" t="s">
        <v>122</v>
      </c>
      <c r="L20" s="158" t="s">
        <v>68</v>
      </c>
      <c r="M20" s="158"/>
      <c r="N20" s="158"/>
      <c r="O20" s="158"/>
      <c r="P20" s="158"/>
      <c r="Q20" s="158"/>
      <c r="R20" s="158"/>
      <c r="S20" s="158"/>
      <c r="T20" s="158"/>
      <c r="U20" s="158"/>
    </row>
    <row r="21" spans="2:23" x14ac:dyDescent="0.25">
      <c r="B21" s="158"/>
      <c r="C21" s="158"/>
      <c r="D21" s="158"/>
      <c r="E21" s="158"/>
      <c r="F21" s="158"/>
      <c r="G21" s="155"/>
      <c r="H21" s="155"/>
      <c r="I21" s="155"/>
      <c r="J21" s="161"/>
      <c r="K21" s="161"/>
      <c r="L21" s="158"/>
      <c r="M21" s="158"/>
      <c r="N21" s="158"/>
      <c r="O21" s="158"/>
      <c r="P21" s="158"/>
      <c r="Q21" s="158"/>
      <c r="R21" s="158"/>
      <c r="S21" s="158"/>
      <c r="T21" s="158"/>
      <c r="U21" s="158"/>
    </row>
    <row r="22" spans="2:23" x14ac:dyDescent="0.25">
      <c r="B22" s="158" t="s">
        <v>80</v>
      </c>
      <c r="C22" s="158"/>
      <c r="D22" s="158"/>
      <c r="E22" s="158"/>
      <c r="F22" s="158"/>
      <c r="G22" s="155"/>
      <c r="H22" s="155"/>
      <c r="I22" s="3"/>
      <c r="J22" s="14"/>
      <c r="K22" s="14"/>
      <c r="L22" s="3"/>
      <c r="M22" s="4" t="s">
        <v>125</v>
      </c>
      <c r="N22" s="3"/>
      <c r="O22" s="3"/>
      <c r="P22" s="3"/>
      <c r="Q22" s="3"/>
      <c r="R22" s="3"/>
      <c r="S22" s="3"/>
      <c r="T22" s="3"/>
      <c r="U22" s="3"/>
    </row>
    <row r="23" spans="2:23" x14ac:dyDescent="0.25">
      <c r="B23" s="158" t="s">
        <v>90</v>
      </c>
      <c r="C23" s="158"/>
      <c r="D23" s="158"/>
      <c r="E23" s="158"/>
      <c r="F23" s="158"/>
      <c r="G23" s="155"/>
      <c r="H23" s="155"/>
      <c r="I23" s="3"/>
      <c r="J23" s="14"/>
      <c r="K23" s="14"/>
      <c r="L23" s="3"/>
      <c r="M23" s="4" t="s">
        <v>126</v>
      </c>
      <c r="N23" s="3"/>
      <c r="O23" s="3"/>
      <c r="P23" s="3"/>
      <c r="Q23" s="3"/>
      <c r="R23" s="3"/>
      <c r="S23" s="3"/>
      <c r="T23" s="3"/>
      <c r="U23" s="3"/>
    </row>
    <row r="24" spans="2:23" x14ac:dyDescent="0.25">
      <c r="B24" s="158" t="s">
        <v>113</v>
      </c>
      <c r="C24" s="158"/>
      <c r="D24" s="158"/>
      <c r="E24" s="158"/>
      <c r="F24" s="158"/>
      <c r="G24" s="155"/>
      <c r="H24" s="155"/>
      <c r="I24" s="3"/>
      <c r="J24" s="14"/>
      <c r="K24" s="14"/>
      <c r="L24" s="3"/>
      <c r="M24" s="156" t="s">
        <v>127</v>
      </c>
      <c r="N24" s="156"/>
      <c r="O24" s="156"/>
      <c r="P24" s="156"/>
      <c r="Q24" s="156"/>
      <c r="R24" s="156"/>
      <c r="S24" s="156"/>
      <c r="T24" s="156"/>
      <c r="U24" s="156"/>
      <c r="V24" s="156"/>
      <c r="W24" s="156"/>
    </row>
    <row r="25" spans="2:23" x14ac:dyDescent="0.25">
      <c r="B25" s="158"/>
      <c r="C25" s="158"/>
      <c r="D25" s="158"/>
      <c r="E25" s="158"/>
      <c r="F25" s="158"/>
      <c r="G25" s="16"/>
      <c r="H25" s="16"/>
      <c r="I25" s="19"/>
      <c r="J25" s="17"/>
      <c r="K25" s="17"/>
      <c r="L25" s="19"/>
      <c r="M25" s="156"/>
      <c r="N25" s="156"/>
      <c r="O25" s="156"/>
      <c r="P25" s="156"/>
      <c r="Q25" s="156"/>
      <c r="R25" s="156"/>
      <c r="S25" s="156"/>
      <c r="T25" s="156"/>
      <c r="U25" s="156"/>
      <c r="V25" s="156"/>
      <c r="W25" s="156"/>
    </row>
    <row r="26" spans="2:23" x14ac:dyDescent="0.25">
      <c r="B26" s="158"/>
      <c r="C26" s="158"/>
      <c r="D26" s="158"/>
      <c r="E26" s="158"/>
      <c r="F26" s="158"/>
      <c r="G26" s="16"/>
      <c r="H26" s="16"/>
      <c r="I26" s="19"/>
      <c r="J26" s="17"/>
      <c r="K26" s="17"/>
      <c r="L26" s="19"/>
      <c r="M26" s="156"/>
      <c r="N26" s="156"/>
      <c r="O26" s="156"/>
      <c r="P26" s="156"/>
      <c r="Q26" s="156"/>
      <c r="R26" s="156"/>
      <c r="S26" s="156"/>
      <c r="T26" s="156"/>
      <c r="U26" s="156"/>
      <c r="V26" s="156"/>
      <c r="W26" s="156"/>
    </row>
    <row r="27" spans="2:23" x14ac:dyDescent="0.25">
      <c r="B27" s="158"/>
      <c r="C27" s="158"/>
      <c r="D27" s="158"/>
      <c r="E27" s="158"/>
      <c r="F27" s="158"/>
      <c r="G27" s="16"/>
      <c r="H27" s="16"/>
      <c r="I27" s="19"/>
      <c r="J27" s="17"/>
      <c r="K27" s="17"/>
      <c r="L27" s="19"/>
      <c r="M27" s="156"/>
      <c r="N27" s="156"/>
      <c r="O27" s="156"/>
      <c r="P27" s="156"/>
      <c r="Q27" s="156"/>
      <c r="R27" s="156"/>
      <c r="S27" s="156"/>
      <c r="T27" s="156"/>
      <c r="U27" s="156"/>
      <c r="V27" s="156"/>
      <c r="W27" s="156"/>
    </row>
    <row r="28" spans="2:23" x14ac:dyDescent="0.25">
      <c r="B28" s="158" t="s">
        <v>91</v>
      </c>
      <c r="C28" s="158"/>
      <c r="D28" s="158"/>
      <c r="E28" s="158"/>
      <c r="F28" s="158"/>
      <c r="G28" s="155"/>
      <c r="H28" s="155"/>
      <c r="I28" s="3"/>
      <c r="J28" s="14"/>
      <c r="K28" s="14"/>
      <c r="L28" s="3"/>
      <c r="M28" s="156" t="s">
        <v>92</v>
      </c>
      <c r="N28" s="156"/>
      <c r="O28" s="156"/>
      <c r="P28" s="156"/>
      <c r="Q28" s="156"/>
      <c r="R28" s="156"/>
      <c r="S28" s="156"/>
      <c r="T28" s="156"/>
      <c r="U28" s="156"/>
      <c r="V28" s="156"/>
      <c r="W28" s="156"/>
    </row>
    <row r="29" spans="2:23" x14ac:dyDescent="0.25">
      <c r="B29" s="158"/>
      <c r="C29" s="158"/>
      <c r="D29" s="158"/>
      <c r="E29" s="158"/>
      <c r="F29" s="158"/>
      <c r="G29" s="16"/>
      <c r="H29" s="16"/>
      <c r="I29" s="19"/>
      <c r="J29" s="17"/>
      <c r="K29" s="17"/>
      <c r="L29" s="19"/>
      <c r="M29" s="156"/>
      <c r="N29" s="156"/>
      <c r="O29" s="156"/>
      <c r="P29" s="156"/>
      <c r="Q29" s="156"/>
      <c r="R29" s="156"/>
      <c r="S29" s="156"/>
      <c r="T29" s="156"/>
      <c r="U29" s="156"/>
      <c r="V29" s="156"/>
      <c r="W29" s="156"/>
    </row>
    <row r="30" spans="2:23" x14ac:dyDescent="0.25">
      <c r="B30" s="158" t="s">
        <v>74</v>
      </c>
      <c r="C30" s="158"/>
      <c r="D30" s="158"/>
      <c r="E30" s="158"/>
      <c r="F30" s="158"/>
      <c r="G30" s="155"/>
      <c r="H30" s="155"/>
      <c r="I30" s="3"/>
      <c r="J30" s="14"/>
      <c r="K30" s="14"/>
      <c r="L30" s="3"/>
      <c r="M30" s="4"/>
      <c r="N30" s="3"/>
      <c r="O30" s="3"/>
      <c r="P30" s="3"/>
      <c r="Q30" s="3"/>
      <c r="R30" s="3"/>
      <c r="S30" s="3"/>
      <c r="T30" s="3"/>
      <c r="U30" s="3"/>
    </row>
    <row r="31" spans="2:23" x14ac:dyDescent="0.25">
      <c r="B31" s="158" t="s">
        <v>115</v>
      </c>
      <c r="C31" s="158"/>
      <c r="D31" s="158"/>
      <c r="E31" s="158"/>
      <c r="F31" s="158"/>
      <c r="G31" s="155"/>
      <c r="H31" s="155"/>
      <c r="I31" s="13"/>
      <c r="J31" s="14"/>
      <c r="K31" s="14"/>
      <c r="L31" s="13"/>
      <c r="M31" s="4" t="s">
        <v>116</v>
      </c>
      <c r="N31" s="13"/>
      <c r="O31" s="13"/>
      <c r="P31" s="13"/>
      <c r="Q31" s="13"/>
      <c r="R31" s="13"/>
      <c r="S31" s="13"/>
      <c r="T31" s="13"/>
      <c r="U31" s="13"/>
    </row>
    <row r="32" spans="2:23" x14ac:dyDescent="0.25">
      <c r="B32" s="158" t="s">
        <v>108</v>
      </c>
      <c r="C32" s="158"/>
      <c r="D32" s="158"/>
      <c r="E32" s="158"/>
      <c r="F32" s="158"/>
      <c r="G32" s="155"/>
      <c r="H32" s="155"/>
      <c r="I32" s="13"/>
      <c r="J32" s="14"/>
      <c r="K32" s="14"/>
      <c r="L32" s="13"/>
      <c r="M32" s="4" t="s">
        <v>109</v>
      </c>
      <c r="N32" s="13"/>
      <c r="O32" s="13"/>
      <c r="P32" s="13"/>
      <c r="Q32" s="13"/>
      <c r="R32" s="13"/>
      <c r="S32" s="13"/>
      <c r="T32" s="13"/>
      <c r="U32" s="13"/>
    </row>
    <row r="33" spans="2:28" x14ac:dyDescent="0.25">
      <c r="B33" s="158" t="s">
        <v>93</v>
      </c>
      <c r="C33" s="158"/>
      <c r="D33" s="158"/>
      <c r="E33" s="158"/>
      <c r="F33" s="158"/>
      <c r="G33" s="155"/>
      <c r="H33" s="155"/>
      <c r="I33" s="3"/>
      <c r="J33" s="14"/>
      <c r="K33" s="14"/>
      <c r="L33" s="3"/>
      <c r="M33" s="4" t="s">
        <v>94</v>
      </c>
      <c r="N33" s="3"/>
      <c r="O33" s="3"/>
      <c r="P33" s="3"/>
      <c r="Q33" s="3"/>
      <c r="R33" s="3"/>
      <c r="S33" s="3"/>
      <c r="T33" s="3"/>
      <c r="U33" s="3"/>
    </row>
    <row r="34" spans="2:28" x14ac:dyDescent="0.25">
      <c r="B34" s="158" t="s">
        <v>95</v>
      </c>
      <c r="C34" s="158"/>
      <c r="D34" s="158"/>
      <c r="E34" s="158"/>
      <c r="F34" s="158"/>
      <c r="G34" s="155"/>
      <c r="H34" s="155"/>
      <c r="I34" s="3"/>
      <c r="J34" s="14"/>
      <c r="K34" s="14"/>
      <c r="L34" s="3"/>
      <c r="M34" s="4" t="s">
        <v>96</v>
      </c>
      <c r="N34" s="3"/>
      <c r="O34" s="3"/>
      <c r="P34" s="3"/>
      <c r="Q34" s="3"/>
      <c r="R34" s="3"/>
      <c r="S34" s="3"/>
      <c r="T34" s="3"/>
      <c r="U34" s="3"/>
    </row>
    <row r="35" spans="2:28" x14ac:dyDescent="0.25">
      <c r="B35" s="158" t="s">
        <v>106</v>
      </c>
      <c r="C35" s="158"/>
      <c r="D35" s="158"/>
      <c r="E35" s="158"/>
      <c r="F35" s="158"/>
      <c r="G35" s="155"/>
      <c r="H35" s="155"/>
      <c r="I35" s="3"/>
      <c r="J35" s="14"/>
      <c r="K35" s="14"/>
      <c r="L35" s="3"/>
      <c r="M35" s="156" t="s">
        <v>111</v>
      </c>
      <c r="N35" s="156"/>
      <c r="O35" s="156"/>
      <c r="P35" s="156"/>
      <c r="Q35" s="156"/>
      <c r="R35" s="156"/>
      <c r="S35" s="156"/>
      <c r="T35" s="156"/>
      <c r="U35" s="156"/>
      <c r="V35" s="156"/>
      <c r="W35" s="156"/>
      <c r="X35" s="156"/>
      <c r="Y35" s="156"/>
    </row>
    <row r="36" spans="2:28" x14ac:dyDescent="0.25">
      <c r="B36" s="158" t="s">
        <v>107</v>
      </c>
      <c r="C36" s="158"/>
      <c r="D36" s="158"/>
      <c r="E36" s="158"/>
      <c r="F36" s="158"/>
      <c r="G36" s="155"/>
      <c r="H36" s="155"/>
      <c r="I36" s="3"/>
      <c r="J36" s="14"/>
      <c r="K36" s="14"/>
      <c r="L36" s="3"/>
      <c r="M36" s="156"/>
      <c r="N36" s="156"/>
      <c r="O36" s="156"/>
      <c r="P36" s="156"/>
      <c r="Q36" s="156"/>
      <c r="R36" s="156"/>
      <c r="S36" s="156"/>
      <c r="T36" s="156"/>
      <c r="U36" s="156"/>
      <c r="V36" s="156"/>
      <c r="W36" s="156"/>
      <c r="X36" s="156"/>
      <c r="Y36" s="156"/>
    </row>
    <row r="37" spans="2:28" x14ac:dyDescent="0.25">
      <c r="B37" s="154" t="s">
        <v>97</v>
      </c>
      <c r="C37" s="154"/>
      <c r="D37" s="154"/>
      <c r="E37" s="154"/>
      <c r="F37" s="154"/>
      <c r="G37" s="157">
        <v>1000</v>
      </c>
      <c r="H37" s="154"/>
      <c r="I37">
        <v>500</v>
      </c>
      <c r="J37">
        <v>20</v>
      </c>
      <c r="M37" s="156" t="s">
        <v>99</v>
      </c>
      <c r="N37" s="156"/>
      <c r="O37" s="156"/>
      <c r="P37" s="156"/>
      <c r="Q37" s="156"/>
      <c r="R37" s="156"/>
      <c r="S37" s="156"/>
      <c r="T37" s="156"/>
      <c r="U37" s="156"/>
      <c r="V37" s="156"/>
      <c r="W37" s="156"/>
      <c r="X37" s="156"/>
      <c r="Y37" s="156"/>
      <c r="Z37" s="156"/>
      <c r="AA37" s="156"/>
      <c r="AB37" s="156"/>
    </row>
    <row r="38" spans="2:28" x14ac:dyDescent="0.25">
      <c r="B38" s="154" t="s">
        <v>98</v>
      </c>
      <c r="C38" s="154"/>
      <c r="D38" s="154"/>
      <c r="E38" s="154"/>
      <c r="F38" s="154"/>
      <c r="G38" s="157">
        <v>1000</v>
      </c>
      <c r="H38" s="154"/>
      <c r="I38">
        <v>500</v>
      </c>
      <c r="J38">
        <v>20</v>
      </c>
      <c r="M38" s="156"/>
      <c r="N38" s="156"/>
      <c r="O38" s="156"/>
      <c r="P38" s="156"/>
      <c r="Q38" s="156"/>
      <c r="R38" s="156"/>
      <c r="S38" s="156"/>
      <c r="T38" s="156"/>
      <c r="U38" s="156"/>
      <c r="V38" s="156"/>
      <c r="W38" s="156"/>
      <c r="X38" s="156"/>
      <c r="Y38" s="156"/>
      <c r="Z38" s="156"/>
      <c r="AA38" s="156"/>
      <c r="AB38" s="156"/>
    </row>
    <row r="39" spans="2:28" x14ac:dyDescent="0.25">
      <c r="B39" s="154" t="s">
        <v>114</v>
      </c>
      <c r="C39" s="154"/>
      <c r="D39" s="154"/>
      <c r="E39" s="154"/>
      <c r="F39" s="154"/>
      <c r="G39" s="155"/>
      <c r="H39" s="155"/>
      <c r="M39" s="4" t="s">
        <v>105</v>
      </c>
      <c r="N39" s="15"/>
      <c r="O39" s="15"/>
      <c r="P39" s="15"/>
      <c r="Q39" s="15"/>
      <c r="R39" s="15"/>
      <c r="S39" s="15"/>
      <c r="T39" s="15"/>
      <c r="U39" s="15"/>
      <c r="V39" s="15"/>
      <c r="W39" s="15"/>
      <c r="X39" s="15"/>
      <c r="Y39" s="15"/>
      <c r="Z39" s="15"/>
      <c r="AA39" s="15"/>
      <c r="AB39" s="15"/>
    </row>
    <row r="40" spans="2:28" x14ac:dyDescent="0.25">
      <c r="B40" s="154" t="s">
        <v>78</v>
      </c>
      <c r="C40" s="154"/>
      <c r="D40" s="154"/>
      <c r="E40" s="154"/>
      <c r="F40" s="154"/>
      <c r="G40" s="155"/>
      <c r="H40" s="155"/>
      <c r="M40" s="4" t="s">
        <v>100</v>
      </c>
    </row>
    <row r="41" spans="2:28" x14ac:dyDescent="0.25">
      <c r="B41" s="154" t="s">
        <v>102</v>
      </c>
      <c r="C41" s="154"/>
      <c r="D41" s="154"/>
      <c r="E41" s="154"/>
      <c r="F41" s="154"/>
      <c r="G41" s="155"/>
      <c r="H41" s="155"/>
      <c r="M41" s="4" t="s">
        <v>103</v>
      </c>
    </row>
    <row r="42" spans="2:28" x14ac:dyDescent="0.25">
      <c r="B42" s="154" t="s">
        <v>104</v>
      </c>
      <c r="C42" s="154"/>
      <c r="D42" s="154"/>
      <c r="E42" s="154"/>
      <c r="F42" s="154"/>
      <c r="G42" s="155"/>
      <c r="H42" s="155"/>
      <c r="M42" s="156" t="s">
        <v>111</v>
      </c>
      <c r="N42" s="156"/>
      <c r="O42" s="156"/>
      <c r="P42" s="156"/>
      <c r="Q42" s="156"/>
      <c r="R42" s="156"/>
      <c r="S42" s="156"/>
      <c r="T42" s="156"/>
      <c r="U42" s="156"/>
      <c r="V42" s="156"/>
      <c r="W42" s="156"/>
      <c r="X42" s="156"/>
      <c r="Y42" s="156"/>
    </row>
    <row r="43" spans="2:28" x14ac:dyDescent="0.25">
      <c r="B43" s="154" t="s">
        <v>101</v>
      </c>
      <c r="C43" s="154"/>
      <c r="D43" s="154"/>
      <c r="E43" s="154"/>
      <c r="F43" s="154"/>
      <c r="G43" s="157">
        <v>1000</v>
      </c>
      <c r="H43" s="154"/>
      <c r="I43">
        <v>500</v>
      </c>
      <c r="J43">
        <v>20</v>
      </c>
      <c r="M43" s="156"/>
      <c r="N43" s="156"/>
      <c r="O43" s="156"/>
      <c r="P43" s="156"/>
      <c r="Q43" s="156"/>
      <c r="R43" s="156"/>
      <c r="S43" s="156"/>
      <c r="T43" s="156"/>
      <c r="U43" s="156"/>
      <c r="V43" s="156"/>
      <c r="W43" s="156"/>
      <c r="X43" s="156"/>
      <c r="Y43" s="156"/>
    </row>
    <row r="44" spans="2:28" x14ac:dyDescent="0.25">
      <c r="B44" s="154" t="s">
        <v>89</v>
      </c>
      <c r="C44" s="154"/>
      <c r="D44" s="154"/>
      <c r="E44" s="154"/>
      <c r="F44" s="154"/>
      <c r="G44" s="155"/>
      <c r="H44" s="155"/>
      <c r="M44" s="156" t="s">
        <v>112</v>
      </c>
      <c r="N44" s="156"/>
      <c r="O44" s="156"/>
      <c r="P44" s="156"/>
      <c r="Q44" s="156"/>
      <c r="R44" s="156"/>
      <c r="S44" s="156"/>
      <c r="T44" s="156"/>
      <c r="U44" s="156"/>
      <c r="V44" s="156"/>
      <c r="W44" s="156"/>
      <c r="X44" s="156"/>
      <c r="Y44" s="156"/>
    </row>
    <row r="45" spans="2:28" x14ac:dyDescent="0.25">
      <c r="B45" s="154" t="s">
        <v>110</v>
      </c>
      <c r="C45" s="154"/>
      <c r="D45" s="154"/>
      <c r="E45" s="154"/>
      <c r="F45" s="154"/>
      <c r="G45" s="155"/>
      <c r="H45" s="155"/>
      <c r="M45" s="156"/>
      <c r="N45" s="156"/>
      <c r="O45" s="156"/>
      <c r="P45" s="156"/>
      <c r="Q45" s="156"/>
      <c r="R45" s="156"/>
      <c r="S45" s="156"/>
      <c r="T45" s="156"/>
      <c r="U45" s="156"/>
      <c r="V45" s="156"/>
      <c r="W45" s="156"/>
      <c r="X45" s="156"/>
      <c r="Y45" s="156"/>
    </row>
    <row r="46" spans="2:28" x14ac:dyDescent="0.25">
      <c r="B46" s="154" t="s">
        <v>117</v>
      </c>
      <c r="C46" s="154"/>
      <c r="D46" s="154"/>
      <c r="E46" s="154"/>
      <c r="F46" s="154"/>
      <c r="G46" s="155"/>
      <c r="H46" s="155"/>
      <c r="M46" s="155" t="s">
        <v>118</v>
      </c>
      <c r="N46" s="155"/>
      <c r="O46" s="155"/>
      <c r="P46" s="155"/>
      <c r="Q46" s="155"/>
      <c r="R46" s="155"/>
      <c r="S46" s="155"/>
      <c r="T46" s="155"/>
      <c r="U46" s="155"/>
      <c r="V46" s="155"/>
      <c r="W46" s="155"/>
    </row>
    <row r="47" spans="2:28" x14ac:dyDescent="0.25">
      <c r="M47" s="155"/>
      <c r="N47" s="155"/>
      <c r="O47" s="155"/>
      <c r="P47" s="155"/>
      <c r="Q47" s="155"/>
      <c r="R47" s="155"/>
      <c r="S47" s="155"/>
      <c r="T47" s="155"/>
      <c r="U47" s="155"/>
      <c r="V47" s="155"/>
      <c r="W47" s="155"/>
    </row>
    <row r="48" spans="2:28" x14ac:dyDescent="0.25">
      <c r="M48" s="155"/>
      <c r="N48" s="155"/>
      <c r="O48" s="155"/>
      <c r="P48" s="155"/>
      <c r="Q48" s="155"/>
      <c r="R48" s="155"/>
      <c r="S48" s="155"/>
      <c r="T48" s="155"/>
      <c r="U48" s="155"/>
      <c r="V48" s="155"/>
      <c r="W48" s="155"/>
    </row>
    <row r="49" spans="13:23" x14ac:dyDescent="0.25">
      <c r="M49" s="155"/>
      <c r="N49" s="155"/>
      <c r="O49" s="155"/>
      <c r="P49" s="155"/>
      <c r="Q49" s="155"/>
      <c r="R49" s="155"/>
      <c r="S49" s="155"/>
      <c r="T49" s="155"/>
      <c r="U49" s="155"/>
      <c r="V49" s="155"/>
      <c r="W49" s="155"/>
    </row>
    <row r="50" spans="13:23" x14ac:dyDescent="0.25">
      <c r="M50" s="155"/>
      <c r="N50" s="155"/>
      <c r="O50" s="155"/>
      <c r="P50" s="155"/>
      <c r="Q50" s="155"/>
      <c r="R50" s="155"/>
      <c r="S50" s="155"/>
      <c r="T50" s="155"/>
      <c r="U50" s="155"/>
      <c r="V50" s="155"/>
      <c r="W50" s="155"/>
    </row>
    <row r="51" spans="13:23" x14ac:dyDescent="0.25">
      <c r="M51" s="155"/>
      <c r="N51" s="155"/>
      <c r="O51" s="155"/>
      <c r="P51" s="155"/>
      <c r="Q51" s="155"/>
      <c r="R51" s="155"/>
      <c r="S51" s="155"/>
      <c r="T51" s="155"/>
      <c r="U51" s="155"/>
      <c r="V51" s="155"/>
      <c r="W51" s="155"/>
    </row>
    <row r="52" spans="13:23" x14ac:dyDescent="0.25">
      <c r="M52" s="155"/>
      <c r="N52" s="155"/>
      <c r="O52" s="155"/>
      <c r="P52" s="155"/>
      <c r="Q52" s="155"/>
      <c r="R52" s="155"/>
      <c r="S52" s="155"/>
      <c r="T52" s="155"/>
      <c r="U52" s="155"/>
      <c r="V52" s="155"/>
      <c r="W52" s="155"/>
    </row>
    <row r="53" spans="13:23" x14ac:dyDescent="0.25">
      <c r="M53" s="155"/>
      <c r="N53" s="155"/>
      <c r="O53" s="155"/>
      <c r="P53" s="155"/>
      <c r="Q53" s="155"/>
      <c r="R53" s="155"/>
      <c r="S53" s="155"/>
      <c r="T53" s="155"/>
      <c r="U53" s="155"/>
      <c r="V53" s="155"/>
      <c r="W53" s="155"/>
    </row>
  </sheetData>
  <mergeCells count="74">
    <mergeCell ref="B46:F46"/>
    <mergeCell ref="B8:J8"/>
    <mergeCell ref="B9:J9"/>
    <mergeCell ref="G28:H28"/>
    <mergeCell ref="G30:H30"/>
    <mergeCell ref="G31:H31"/>
    <mergeCell ref="G32:H32"/>
    <mergeCell ref="G33:H33"/>
    <mergeCell ref="G34:H34"/>
    <mergeCell ref="G35:H35"/>
    <mergeCell ref="G36:H36"/>
    <mergeCell ref="B30:F30"/>
    <mergeCell ref="B24:F27"/>
    <mergeCell ref="B28:F29"/>
    <mergeCell ref="G46:H46"/>
    <mergeCell ref="B17:J17"/>
    <mergeCell ref="M24:W27"/>
    <mergeCell ref="M28:W29"/>
    <mergeCell ref="G22:H22"/>
    <mergeCell ref="G23:H23"/>
    <mergeCell ref="G24:H24"/>
    <mergeCell ref="B13:J13"/>
    <mergeCell ref="B14:J14"/>
    <mergeCell ref="B15:J15"/>
    <mergeCell ref="K20:K21"/>
    <mergeCell ref="B20:F21"/>
    <mergeCell ref="B31:F31"/>
    <mergeCell ref="B1:L2"/>
    <mergeCell ref="B22:F22"/>
    <mergeCell ref="B19:L19"/>
    <mergeCell ref="B18:J18"/>
    <mergeCell ref="J20:J21"/>
    <mergeCell ref="L20:L21"/>
    <mergeCell ref="B16:J16"/>
    <mergeCell ref="B3:L3"/>
    <mergeCell ref="B4:J4"/>
    <mergeCell ref="B5:J5"/>
    <mergeCell ref="B6:J6"/>
    <mergeCell ref="B10:L10"/>
    <mergeCell ref="B7:J7"/>
    <mergeCell ref="B11:J11"/>
    <mergeCell ref="B12:J12"/>
    <mergeCell ref="B42:F42"/>
    <mergeCell ref="B35:F35"/>
    <mergeCell ref="B36:F36"/>
    <mergeCell ref="M19:U21"/>
    <mergeCell ref="B40:F40"/>
    <mergeCell ref="B23:F23"/>
    <mergeCell ref="B33:F33"/>
    <mergeCell ref="B34:F34"/>
    <mergeCell ref="M37:AB38"/>
    <mergeCell ref="B38:F38"/>
    <mergeCell ref="G37:H37"/>
    <mergeCell ref="G38:H38"/>
    <mergeCell ref="B37:F37"/>
    <mergeCell ref="I20:I21"/>
    <mergeCell ref="G20:H21"/>
    <mergeCell ref="B32:F32"/>
    <mergeCell ref="M46:W53"/>
    <mergeCell ref="B44:F44"/>
    <mergeCell ref="B45:F45"/>
    <mergeCell ref="M42:Y43"/>
    <mergeCell ref="M35:Y36"/>
    <mergeCell ref="M44:Y45"/>
    <mergeCell ref="B43:F43"/>
    <mergeCell ref="G43:H43"/>
    <mergeCell ref="G39:H39"/>
    <mergeCell ref="G40:H40"/>
    <mergeCell ref="G41:H41"/>
    <mergeCell ref="G42:H42"/>
    <mergeCell ref="G44:H44"/>
    <mergeCell ref="G45:H45"/>
    <mergeCell ref="B41:F41"/>
    <mergeCell ref="B39:F39"/>
  </mergeCells>
  <pageMargins left="0.2" right="0.2"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Credit</vt:lpstr>
      <vt:lpstr>Sheet2</vt:lpstr>
      <vt:lpstr>Assets</vt:lpstr>
      <vt:lpstr>Asset Utilization</vt:lpstr>
      <vt:lpstr>Sheet 4</vt:lpstr>
      <vt:lpstr>Reserves</vt:lpstr>
      <vt:lpstr>Property</vt:lpstr>
      <vt:lpstr>Sheet1</vt:lpstr>
      <vt:lpstr>DTI</vt:lpstr>
      <vt:lpstr>Sheet4</vt:lpstr>
    </vt:vector>
  </TitlesOfParts>
  <Company>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Steffi Rehbein</dc:creator>
  <cp:lastModifiedBy>Steffi Rehbein</cp:lastModifiedBy>
  <cp:lastPrinted>2021-02-01T18:20:10Z</cp:lastPrinted>
  <dcterms:created xsi:type="dcterms:W3CDTF">2020-12-28T16:50:01Z</dcterms:created>
  <dcterms:modified xsi:type="dcterms:W3CDTF">2021-02-04T01:42:59Z</dcterms:modified>
</cp:coreProperties>
</file>